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258" documentId="13_ncr:1_{F6CB121F-512D-4AA6-A0C1-0FB36C537598}" xr6:coauthVersionLast="47" xr6:coauthVersionMax="47" xr10:uidLastSave="{A556A482-47F0-4198-A627-186990C43512}"/>
  <bookViews>
    <workbookView xWindow="-109" yWindow="-109" windowWidth="26301" windowHeight="14169"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6" l="1"/>
  <c r="G4" i="6"/>
  <c r="I4" i="6"/>
  <c r="J4" i="6"/>
  <c r="L4" i="6"/>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57" i="5"/>
  <c r="G557" i="5"/>
  <c r="I557" i="5"/>
  <c r="J557" i="5"/>
  <c r="L557" i="5"/>
  <c r="B558" i="5"/>
  <c r="G558" i="5"/>
  <c r="I558" i="5"/>
  <c r="J558" i="5"/>
  <c r="L558" i="5"/>
  <c r="B559" i="5"/>
  <c r="G559" i="5"/>
  <c r="I559" i="5"/>
  <c r="J559" i="5"/>
  <c r="L559" i="5"/>
  <c r="B560" i="5"/>
  <c r="G560" i="5"/>
  <c r="I560" i="5"/>
  <c r="J560" i="5"/>
  <c r="L560"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6"/>
  <c r="G3"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alcChain>
</file>

<file path=xl/sharedStrings.xml><?xml version="1.0" encoding="utf-8"?>
<sst xmlns="http://schemas.openxmlformats.org/spreadsheetml/2006/main" count="178586" uniqueCount="39079">
  <si>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</si>
  <si>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</si>
  <si>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</si>
  <si>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</si>
  <si>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</si>
  <si>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</si>
  <si>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</si>
  <si>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</si>
  <si>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</si>
  <si>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</si>
  <si>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</si>
  <si>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</si>
  <si>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</si>
  <si>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</si>
  <si>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</si>
  <si>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</si>
  <si>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</si>
  <si>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</si>
  <si>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</si>
  <si>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</si>
  <si>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</si>
  <si>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</si>
  <si>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</si>
  <si>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</si>
  <si>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</si>
  <si>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</si>
  <si>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</si>
  <si>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</si>
  <si>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</si>
  <si>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</si>
  <si>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</si>
  <si>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</si>
  <si>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</si>
  <si>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</si>
  <si>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</si>
  <si>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</si>
  <si>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</si>
  <si>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</si>
  <si>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</si>
  <si>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</si>
  <si>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</si>
  <si>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</si>
  <si>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</si>
  <si>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</si>
  <si>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</si>
  <si>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</si>
  <si>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</si>
  <si>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</si>
  <si>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</si>
  <si>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</si>
  <si>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</si>
  <si>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</si>
  <si>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</si>
  <si>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</si>
  <si>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</si>
  <si>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</si>
  <si>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</si>
  <si>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</si>
  <si>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</si>
  <si>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</si>
  <si>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</si>
  <si>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</si>
  <si>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</si>
  <si>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</si>
  <si>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</si>
  <si>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</si>
  <si>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</si>
  <si>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</si>
  <si>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</si>
  <si>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</si>
  <si>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</si>
  <si>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</si>
  <si>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</si>
  <si>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</si>
  <si>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</si>
  <si>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</si>
  <si>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</si>
  <si>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</si>
  <si>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</si>
  <si>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</si>
  <si>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</si>
  <si>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</si>
  <si>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</si>
  <si>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</si>
  <si>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</si>
  <si>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</si>
  <si>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</si>
  <si>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</si>
  <si>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</si>
  <si>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</si>
  <si>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</si>
  <si>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</si>
  <si>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</si>
  <si>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</si>
  <si>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</si>
  <si>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</si>
  <si>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</si>
  <si>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</si>
  <si>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</si>
  <si>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</si>
  <si>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</si>
  <si>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</si>
  <si>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</si>
  <si>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</si>
  <si>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</si>
  <si>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</si>
  <si>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</si>
  <si>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</si>
  <si>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</si>
  <si>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</si>
  <si>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</si>
  <si>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</si>
  <si>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</si>
  <si>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</si>
  <si>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</si>
  <si>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</si>
  <si>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</si>
  <si>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</si>
  <si>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</si>
  <si>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</si>
  <si>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</si>
  <si>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</si>
  <si>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</si>
  <si>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</si>
  <si>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</si>
  <si>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</si>
  <si>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</si>
  <si>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</si>
  <si>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</si>
  <si>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</si>
  <si>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</si>
  <si>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</si>
  <si>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</si>
  <si>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</si>
  <si>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</si>
  <si>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</si>
  <si>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</si>
  <si>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</si>
  <si>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</si>
  <si>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</si>
  <si>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</si>
  <si>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</si>
  <si>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</si>
  <si>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</si>
  <si>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</si>
  <si>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</si>
  <si>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</si>
  <si>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</si>
  <si>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</si>
  <si>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</si>
  <si>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</si>
  <si>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</si>
  <si>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</si>
  <si>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</si>
  <si>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</si>
  <si>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</si>
  <si>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</si>
  <si>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</si>
  <si>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</si>
  <si>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</si>
  <si>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</si>
  <si>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</si>
  <si>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</si>
  <si>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</si>
  <si>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</si>
  <si>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</si>
  <si>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</si>
  <si>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</si>
  <si>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</si>
  <si>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</si>
  <si>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</si>
  <si>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</si>
  <si>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</si>
  <si>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</si>
  <si>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</si>
  <si>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</si>
  <si>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</si>
  <si>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</si>
  <si>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</si>
  <si>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</si>
  <si>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</si>
  <si>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</si>
  <si>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</si>
  <si>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</si>
  <si>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</si>
  <si>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</si>
  <si>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</si>
  <si>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</si>
  <si>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</si>
  <si>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</si>
  <si>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</si>
  <si>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</si>
  <si>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</si>
  <si>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</si>
  <si>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</si>
  <si>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</si>
  <si>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</si>
  <si>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</si>
  <si>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</si>
  <si>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</si>
  <si>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</si>
  <si>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</si>
  <si>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</si>
  <si>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</si>
  <si>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</si>
  <si>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</si>
  <si>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</si>
  <si>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</si>
  <si>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</si>
  <si>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</si>
  <si>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</si>
  <si>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</si>
  <si>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</si>
  <si>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</si>
  <si>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</si>
  <si>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</si>
  <si>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</si>
  <si>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</si>
  <si>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</si>
  <si>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</si>
  <si>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</si>
  <si>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</si>
  <si>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</si>
  <si>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</si>
  <si>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</si>
  <si>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</si>
  <si>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</si>
  <si>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</si>
  <si>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</si>
  <si>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</si>
  <si>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</si>
  <si>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</si>
  <si>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</si>
  <si>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</si>
  <si>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</si>
  <si>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</si>
  <si>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</si>
  <si>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</si>
  <si>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</si>
  <si>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</si>
  <si>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</si>
  <si>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</si>
  <si>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</si>
  <si>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</si>
  <si>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</si>
  <si>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</si>
  <si>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</si>
  <si>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</si>
  <si>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</si>
  <si>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</si>
  <si>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</si>
  <si>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</si>
  <si>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</si>
  <si>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</si>
  <si>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</si>
  <si>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</si>
  <si>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</si>
  <si>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</si>
  <si>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</si>
  <si>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</si>
  <si>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</si>
  <si>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</si>
  <si>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</si>
  <si>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</si>
  <si>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</si>
  <si>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</si>
  <si>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</si>
  <si>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</si>
  <si>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</si>
  <si>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</si>
  <si>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</si>
  <si>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</si>
  <si>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</si>
  <si>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</si>
  <si>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</si>
  <si>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</si>
  <si>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</si>
  <si>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</si>
  <si>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</si>
  <si>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</si>
  <si>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</si>
  <si>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</si>
  <si>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</si>
  <si>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</si>
  <si>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</si>
  <si>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</si>
  <si>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</si>
  <si>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</si>
  <si>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</si>
  <si>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</si>
  <si>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</si>
  <si>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</si>
  <si>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</si>
  <si>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</si>
  <si>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</si>
  <si>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</si>
  <si>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</si>
  <si>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</si>
  <si>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</si>
  <si>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</si>
  <si>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</si>
  <si>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</si>
  <si>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</si>
  <si>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</si>
  <si>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</si>
  <si>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</si>
  <si>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</si>
  <si>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</si>
  <si>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</si>
  <si>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</si>
  <si>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</si>
  <si>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</si>
  <si>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</si>
  <si>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</si>
  <si>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</si>
  <si>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</si>
  <si>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</si>
  <si>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</si>
  <si>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</si>
  <si>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</si>
  <si>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</si>
  <si>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</si>
  <si>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</si>
  <si>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</si>
  <si>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</si>
  <si>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</si>
  <si>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</si>
  <si>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</si>
  <si>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</si>
  <si>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</si>
  <si>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</si>
  <si>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</si>
  <si>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</si>
  <si>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</si>
  <si>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</si>
  <si>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</si>
  <si>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</si>
  <si>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</si>
  <si>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</si>
  <si>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</si>
  <si>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</si>
  <si>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</si>
  <si>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</si>
  <si>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</si>
  <si>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</si>
  <si>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</si>
  <si>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</si>
  <si>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</si>
  <si>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</si>
  <si>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</si>
  <si>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</si>
  <si>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</si>
  <si>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</si>
  <si>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</si>
  <si>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</si>
  <si>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</si>
  <si>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</si>
  <si>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</si>
  <si>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</si>
  <si>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</si>
  <si>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</si>
  <si>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</si>
  <si>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</si>
  <si>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</si>
  <si>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</si>
  <si>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</si>
  <si>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</si>
  <si>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</si>
  <si>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</si>
  <si>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</si>
  <si>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</si>
  <si>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</si>
  <si>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</si>
  <si>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</si>
  <si>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</si>
  <si>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</si>
  <si>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</si>
  <si>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</si>
  <si>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</si>
  <si>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</si>
  <si>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</si>
  <si>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</si>
  <si>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</si>
  <si>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</si>
  <si>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</si>
  <si>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</si>
  <si>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</si>
  <si>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</si>
  <si>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</si>
  <si>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</si>
  <si>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</si>
  <si>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</si>
  <si>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</si>
  <si>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</si>
  <si>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</si>
  <si>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</si>
  <si>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</si>
  <si>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</si>
  <si>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</si>
  <si>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</si>
  <si>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</si>
  <si>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</si>
  <si>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</si>
  <si>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</si>
  <si>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</si>
  <si>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</si>
  <si>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</si>
  <si>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</si>
  <si>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</si>
  <si>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</si>
  <si>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</si>
  <si>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</si>
  <si>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</si>
  <si>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</si>
  <si>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</si>
  <si>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</si>
  <si>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</si>
  <si>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</si>
  <si>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</si>
  <si>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</si>
  <si>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</si>
  <si>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</si>
  <si>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</si>
  <si>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</si>
  <si>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</si>
  <si>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</si>
  <si>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</si>
  <si>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</si>
  <si>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</si>
  <si>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</si>
  <si>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</si>
  <si>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</si>
  <si>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</si>
  <si>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</si>
  <si>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</si>
  <si>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</si>
  <si>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</si>
  <si>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</si>
  <si>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</si>
  <si>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</si>
  <si>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</si>
  <si>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</si>
  <si>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</si>
  <si>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</si>
  <si>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</si>
  <si>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</si>
  <si>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</si>
  <si>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</si>
  <si>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</si>
  <si>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</si>
  <si>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</si>
  <si>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</si>
  <si>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</si>
  <si>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</si>
  <si>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</si>
  <si>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</si>
  <si>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</si>
  <si>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</si>
  <si>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</si>
  <si>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</si>
  <si>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</si>
  <si>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</si>
  <si>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</si>
  <si>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</si>
  <si>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</si>
  <si>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</si>
  <si>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</si>
  <si>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</si>
  <si>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</si>
  <si>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</si>
  <si>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</si>
  <si>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</si>
  <si>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</si>
  <si>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</si>
  <si>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</si>
  <si>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</si>
  <si>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</si>
  <si>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</si>
  <si>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</si>
  <si>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</si>
  <si>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</si>
  <si>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</si>
  <si>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</si>
  <si>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</si>
  <si>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</si>
  <si>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</si>
  <si>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</si>
  <si>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</si>
  <si>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</si>
  <si>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</si>
  <si>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</si>
  <si>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</si>
  <si>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</si>
  <si>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</si>
  <si>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</si>
  <si>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</si>
  <si>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</si>
  <si>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</si>
  <si>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</si>
  <si>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</si>
  <si>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</si>
  <si>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</si>
  <si>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</si>
  <si>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</si>
  <si>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</si>
  <si>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</si>
  <si>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</si>
  <si>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</si>
  <si>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</si>
  <si>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</si>
  <si>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</si>
  <si>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</si>
  <si>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</si>
  <si>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</si>
  <si>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</si>
  <si>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</si>
  <si>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</si>
  <si>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</si>
  <si>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</si>
  <si>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</si>
  <si>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</si>
  <si>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</si>
  <si>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</si>
  <si>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</si>
  <si>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</si>
  <si>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</si>
  <si>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</si>
  <si>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</si>
  <si>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</si>
  <si>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</si>
  <si>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</si>
  <si>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</si>
  <si>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</si>
  <si>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</si>
  <si>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</si>
  <si>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</si>
  <si>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</si>
  <si>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</si>
  <si>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</si>
  <si>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</si>
  <si>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</si>
  <si>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</si>
  <si>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</si>
  <si>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</si>
  <si>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</si>
  <si>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</si>
  <si>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</si>
  <si>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</si>
  <si>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</si>
  <si>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</si>
  <si>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</si>
  <si>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</si>
  <si>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</si>
  <si>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</si>
  <si>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</si>
  <si>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</si>
  <si>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</si>
  <si>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</si>
  <si>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</si>
  <si>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</si>
  <si>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</si>
  <si>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</si>
  <si>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</si>
  <si>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</si>
  <si>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</si>
  <si>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</si>
  <si>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</si>
  <si>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</si>
  <si>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</si>
  <si>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</si>
  <si>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</si>
  <si>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</si>
  <si>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</si>
  <si>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</si>
  <si>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</si>
  <si>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</si>
  <si>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</si>
  <si>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</si>
  <si>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</si>
  <si>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</si>
  <si>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</si>
  <si>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</si>
  <si>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</si>
  <si>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</si>
  <si>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</si>
  <si>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</si>
  <si>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</si>
  <si>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</si>
  <si>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</si>
  <si>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</si>
  <si>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</si>
  <si>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</si>
  <si>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</si>
  <si>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</si>
  <si>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</si>
  <si>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</si>
  <si>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</si>
  <si>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</si>
  <si>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</si>
  <si>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</si>
  <si>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</si>
  <si>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</si>
  <si>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</si>
  <si>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</si>
  <si>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</si>
  <si>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</si>
  <si>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</si>
  <si>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</si>
  <si>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</si>
  <si>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</si>
  <si>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</si>
  <si>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</si>
  <si>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</si>
  <si>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</si>
  <si>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</si>
  <si>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</si>
  <si>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</si>
  <si>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</si>
  <si>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</si>
  <si>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</si>
  <si>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</si>
  <si>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</si>
  <si>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</si>
  <si>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</si>
  <si>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</si>
  <si>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</si>
  <si>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</si>
  <si>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</si>
  <si>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</si>
  <si>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</si>
  <si>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</si>
  <si>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</si>
  <si>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</si>
  <si>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</si>
  <si>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</si>
  <si>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</si>
  <si>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</si>
  <si>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</si>
  <si>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</si>
  <si>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</si>
  <si>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</si>
  <si>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</si>
  <si>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</si>
  <si>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</si>
  <si>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</si>
  <si>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</si>
  <si>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</si>
  <si>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</si>
  <si>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</si>
  <si>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</si>
  <si>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</si>
  <si>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</si>
  <si>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</si>
  <si>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</si>
  <si>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</si>
  <si>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</si>
  <si>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</si>
  <si>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</si>
  <si>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</si>
  <si>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</si>
  <si>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</si>
  <si>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</si>
  <si>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</si>
  <si>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</si>
  <si>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</si>
  <si>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</si>
  <si>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</si>
  <si>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</si>
  <si>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</si>
  <si>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</si>
  <si>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</si>
  <si>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</si>
  <si>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</si>
  <si>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</si>
  <si>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</si>
  <si>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</si>
  <si>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</si>
  <si>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</si>
  <si>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</si>
  <si>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</si>
  <si>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</si>
  <si>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</si>
  <si>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</si>
  <si>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</si>
  <si>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</si>
  <si>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</si>
  <si>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</si>
  <si>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</si>
  <si>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</si>
  <si>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</si>
  <si>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</si>
  <si>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</si>
  <si>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</si>
  <si>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</si>
  <si>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</si>
  <si>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</si>
  <si>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</si>
  <si>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</si>
  <si>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</si>
  <si>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</si>
  <si>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</si>
  <si>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</si>
  <si>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</si>
  <si>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</si>
  <si>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</si>
  <si>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</si>
  <si>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</si>
  <si>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</si>
  <si>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</si>
  <si>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</si>
  <si>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</si>
  <si>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</si>
  <si>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</si>
  <si>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</si>
  <si>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</si>
  <si>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</si>
  <si>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</si>
  <si>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</si>
  <si>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</si>
  <si>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</si>
  <si>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</si>
  <si>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</si>
  <si>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</si>
  <si>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</si>
  <si>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</si>
  <si>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</si>
  <si>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</si>
  <si>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</si>
  <si>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</si>
  <si>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</si>
  <si>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</si>
  <si>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</si>
  <si>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</si>
  <si>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</si>
  <si>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</si>
  <si>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</si>
  <si>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</si>
  <si>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</si>
  <si>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</si>
  <si>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</si>
  <si>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</si>
  <si>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</si>
  <si>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</si>
  <si>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</si>
  <si>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</si>
  <si>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</si>
  <si>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</si>
  <si>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</si>
  <si>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</si>
  <si>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</si>
  <si>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</si>
  <si>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</si>
  <si>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</si>
  <si>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</si>
  <si>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</si>
  <si>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</si>
  <si>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</si>
  <si>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</si>
  <si>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</si>
  <si>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</si>
  <si>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</si>
  <si>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</si>
  <si>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</si>
  <si>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</si>
  <si>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</si>
  <si>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</si>
  <si>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</si>
  <si>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</si>
  <si>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</si>
  <si>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</si>
  <si>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</si>
  <si>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</si>
  <si>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</si>
  <si>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</si>
  <si>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</si>
  <si>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</si>
  <si>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</si>
  <si>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</si>
  <si>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</si>
  <si>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</si>
  <si>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</si>
  <si>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</si>
  <si>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</si>
  <si>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</si>
  <si>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</si>
  <si>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</si>
  <si>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</si>
  <si>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</si>
  <si>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</si>
  <si>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</si>
  <si>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</si>
  <si>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</si>
  <si>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</si>
  <si>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</si>
  <si>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</si>
  <si>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</si>
  <si>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</si>
  <si>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</si>
  <si>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</si>
  <si>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</si>
  <si>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</si>
  <si>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</si>
  <si>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</si>
  <si>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</si>
  <si>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</si>
  <si>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</si>
  <si>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</si>
  <si>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</si>
  <si>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</si>
  <si>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</si>
  <si>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</si>
  <si>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</si>
  <si>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</si>
  <si>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</si>
  <si>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</si>
  <si>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</si>
  <si>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</si>
  <si>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</si>
  <si>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</si>
  <si>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</si>
  <si>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</si>
  <si>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</si>
  <si>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</si>
  <si>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</si>
  <si>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</si>
  <si>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</si>
  <si>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</si>
  <si>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</si>
  <si>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</si>
  <si>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</si>
  <si>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</si>
  <si>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</si>
  <si>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</si>
  <si>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</si>
  <si>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</si>
  <si>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</si>
  <si>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</si>
  <si>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</si>
  <si>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</si>
  <si>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</si>
  <si>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</si>
  <si>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</si>
  <si>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</si>
  <si>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</si>
  <si>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</si>
  <si>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</si>
  <si>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</si>
  <si>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</si>
  <si>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</si>
  <si>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</si>
  <si>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</si>
  <si>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</si>
  <si>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</si>
  <si>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</si>
  <si>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</si>
  <si>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</si>
  <si>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</si>
  <si>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</si>
  <si>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</si>
  <si>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</si>
  <si>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</si>
  <si>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</si>
  <si>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</si>
  <si>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</si>
  <si>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</si>
  <si>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</si>
  <si>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</si>
  <si>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</si>
  <si>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</si>
  <si>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</si>
  <si>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</si>
  <si>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</si>
  <si>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</si>
  <si>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</si>
  <si>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</si>
  <si>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</si>
  <si>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</si>
  <si>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</si>
  <si>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</si>
  <si>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</si>
  <si>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</si>
  <si>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</si>
  <si>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</si>
  <si>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</si>
  <si>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</si>
  <si>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</si>
  <si>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</si>
  <si>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</si>
  <si>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</si>
  <si>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</si>
  <si>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</si>
  <si>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</si>
  <si>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</si>
  <si>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</si>
  <si>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</si>
  <si>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</si>
  <si>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</si>
  <si>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</si>
  <si>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</si>
  <si>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</si>
  <si>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</si>
  <si>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</si>
  <si>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</si>
  <si>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</si>
  <si>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</si>
  <si>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</si>
  <si>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</si>
  <si>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</si>
  <si>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</si>
  <si>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</si>
  <si>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</si>
  <si>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</si>
  <si>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</si>
  <si>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</si>
  <si>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</si>
  <si>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</si>
  <si>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</si>
  <si>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</si>
  <si>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</si>
  <si>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</si>
  <si>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</si>
  <si>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</si>
  <si>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</si>
  <si>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</si>
  <si>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</si>
  <si>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</si>
  <si>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</si>
  <si>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</si>
  <si>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</si>
  <si>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</si>
  <si>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</si>
  <si>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</si>
  <si>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</si>
  <si>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</si>
  <si>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</si>
  <si>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</si>
  <si>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</si>
  <si>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</si>
  <si>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</si>
  <si>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</si>
  <si>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</si>
  <si>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</si>
  <si>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</si>
  <si>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</si>
  <si>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</si>
  <si>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</si>
  <si>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</si>
  <si>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</si>
  <si>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</si>
  <si>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</si>
  <si>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</si>
  <si>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</si>
  <si>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</si>
  <si>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</si>
  <si>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</si>
  <si>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</si>
  <si>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</si>
  <si>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</si>
  <si>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</si>
  <si>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</si>
  <si>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</si>
  <si>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</si>
  <si>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</si>
  <si>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</si>
  <si>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</si>
  <si>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</si>
  <si>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</si>
  <si>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</si>
  <si>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</si>
  <si>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</si>
  <si>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</si>
  <si>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</si>
  <si>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</si>
  <si>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</si>
  <si>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</si>
  <si>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</si>
  <si>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</si>
  <si>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</si>
  <si>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</si>
  <si>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</si>
  <si>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</si>
  <si>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</si>
  <si>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</si>
  <si>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</si>
  <si>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</si>
  <si>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</si>
  <si>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</si>
  <si>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</si>
  <si>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</si>
  <si>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</si>
  <si>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</si>
  <si>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</si>
  <si>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</si>
  <si>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</si>
  <si>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</si>
  <si>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</si>
  <si>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</si>
  <si>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</si>
  <si>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</si>
  <si>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</si>
  <si>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</si>
  <si>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</si>
  <si>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</si>
  <si>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</si>
  <si>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</si>
  <si>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</si>
  <si>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</si>
  <si>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</si>
  <si>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</si>
  <si>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</si>
  <si>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</si>
  <si>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</si>
  <si>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</si>
  <si>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</si>
  <si>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</si>
  <si>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</si>
  <si>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</si>
  <si>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</si>
  <si>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</si>
  <si>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</si>
  <si>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</si>
  <si>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</si>
  <si>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</si>
  <si>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</si>
  <si>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</si>
  <si>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</si>
  <si>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</si>
  <si>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</si>
  <si>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</si>
  <si>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</si>
  <si>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</si>
  <si>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</si>
  <si>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</si>
  <si>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</si>
  <si>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</si>
  <si>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</si>
  <si>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</si>
  <si>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</si>
  <si>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</si>
  <si>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</si>
  <si>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</si>
  <si>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</si>
  <si>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</si>
  <si>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</si>
  <si>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</si>
  <si>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</si>
  <si>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</si>
  <si>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</si>
  <si>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</si>
  <si>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</si>
  <si>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</si>
  <si>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</si>
  <si>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</si>
  <si>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</si>
  <si>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</si>
  <si>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</si>
  <si>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</si>
  <si>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</si>
  <si>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</si>
  <si>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</si>
  <si>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</si>
  <si>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</si>
  <si>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</si>
  <si>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</si>
  <si>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</si>
  <si>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</si>
  <si>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</si>
  <si>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</si>
  <si>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</si>
  <si>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</si>
  <si>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</si>
  <si>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</si>
  <si>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</si>
  <si>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</si>
  <si>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</si>
  <si>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</si>
  <si>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</si>
  <si>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</si>
  <si>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</si>
  <si>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</si>
  <si>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</si>
  <si>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</si>
  <si>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</si>
  <si>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</si>
  <si>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</si>
  <si>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</si>
  <si>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</si>
  <si>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</si>
  <si>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</si>
  <si>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</si>
  <si>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</si>
  <si>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</si>
  <si>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</si>
  <si>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</si>
  <si>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</si>
  <si>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</si>
  <si>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</si>
  <si>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</si>
  <si>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</si>
  <si>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</si>
  <si>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</si>
  <si>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</si>
  <si>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</si>
  <si>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</si>
  <si>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</si>
  <si>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</si>
  <si>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</si>
  <si>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</si>
  <si>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</si>
  <si>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</si>
  <si>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</si>
  <si>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</si>
  <si>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</si>
  <si>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</si>
  <si>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</si>
  <si>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</si>
  <si>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</si>
  <si>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</si>
  <si>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</si>
  <si>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</si>
  <si>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</si>
  <si>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</si>
  <si>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</si>
  <si>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</si>
  <si>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</si>
  <si>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</si>
  <si>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</si>
  <si>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</si>
  <si>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</si>
  <si>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</si>
  <si>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</si>
  <si>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</si>
  <si>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</si>
  <si>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</si>
  <si>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</si>
  <si>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</si>
  <si>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</si>
  <si>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</si>
  <si>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</si>
  <si>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</si>
  <si>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</si>
  <si>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</si>
  <si>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</si>
  <si>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</si>
  <si>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</si>
  <si>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</si>
  <si>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</si>
  <si>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</si>
  <si>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</si>
  <si>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</si>
  <si>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</si>
  <si>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</si>
  <si>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</si>
  <si>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</si>
  <si>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</si>
  <si>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</si>
  <si>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</si>
  <si>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</si>
  <si>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</si>
  <si>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</si>
  <si>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</si>
  <si>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</si>
  <si>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</si>
  <si>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</si>
  <si>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</si>
  <si>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</si>
  <si>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</si>
  <si>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</si>
  <si>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</si>
  <si>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</si>
  <si>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</si>
  <si>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</si>
  <si>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</si>
  <si>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</si>
  <si>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</si>
  <si>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</si>
  <si>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</si>
  <si>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</si>
  <si>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</si>
  <si>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</si>
  <si>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</si>
  <si>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</si>
  <si>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</si>
  <si>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</si>
  <si>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</si>
  <si>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</si>
  <si>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</si>
  <si>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</si>
  <si>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</si>
  <si>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</si>
  <si>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</si>
  <si>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</si>
  <si>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</si>
  <si>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</si>
  <si>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</si>
  <si>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</si>
  <si>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</si>
  <si>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</si>
  <si>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</si>
  <si>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</si>
  <si>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</si>
  <si>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</si>
  <si>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</si>
  <si>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</si>
  <si>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</si>
  <si>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</si>
  <si>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</si>
  <si>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</si>
  <si>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</si>
  <si>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</si>
  <si>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</si>
  <si>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</si>
  <si>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</si>
  <si>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</si>
  <si>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</si>
  <si>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</si>
  <si>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</si>
  <si>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</si>
  <si>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</si>
  <si>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</si>
  <si>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</si>
  <si>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</si>
  <si>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</si>
  <si>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</si>
  <si>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</si>
  <si>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</si>
  <si>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</si>
  <si>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</si>
  <si>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</si>
  <si>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</si>
  <si>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</si>
  <si>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</si>
  <si>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</si>
  <si>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</si>
  <si>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</si>
  <si>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</si>
  <si>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</si>
  <si>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</si>
  <si>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</si>
  <si>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</si>
  <si>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</si>
  <si>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</si>
  <si>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</si>
  <si>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</si>
  <si>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</si>
  <si>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</si>
  <si>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</si>
  <si>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</si>
  <si>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</si>
  <si>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</si>
  <si>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</si>
  <si>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</si>
  <si>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</si>
  <si>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</si>
  <si>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</si>
  <si>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</si>
  <si>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</si>
  <si>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</si>
  <si>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</si>
  <si>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</si>
  <si>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</si>
  <si>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</si>
  <si>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</si>
  <si>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</si>
  <si>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</si>
  <si>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</si>
  <si>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</si>
  <si>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</si>
  <si>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</si>
  <si>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</si>
  <si>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</si>
  <si>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</si>
  <si>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</si>
  <si>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</si>
  <si>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</si>
  <si>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</si>
  <si>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</si>
  <si>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</si>
  <si>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</si>
  <si>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</si>
  <si>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</si>
  <si>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</si>
  <si>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</si>
  <si>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</si>
  <si>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</si>
  <si>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</si>
  <si>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</si>
  <si>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</si>
  <si>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</si>
  <si>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</si>
  <si>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</si>
  <si>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</si>
  <si>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</si>
  <si>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</si>
  <si>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</si>
  <si>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</si>
  <si>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</si>
  <si>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</si>
  <si>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</si>
  <si>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</si>
  <si>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</si>
  <si>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</si>
  <si>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</si>
  <si>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</si>
  <si>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</si>
  <si>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</si>
  <si>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</si>
  <si>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</si>
  <si>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</si>
  <si>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</si>
  <si>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</si>
  <si>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</si>
  <si>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</si>
  <si>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</si>
  <si>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</si>
  <si>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</si>
  <si>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</si>
  <si>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</si>
  <si>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</si>
  <si>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</si>
  <si>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</si>
  <si>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</si>
  <si>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</si>
  <si>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</si>
  <si>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</si>
  <si>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</si>
  <si>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</si>
  <si>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</si>
  <si>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</si>
  <si>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</si>
  <si>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</si>
  <si>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</si>
  <si>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</si>
  <si>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</si>
  <si>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</si>
  <si>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</si>
  <si>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</si>
  <si>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</si>
  <si>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</si>
  <si>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</si>
  <si>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</si>
  <si>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</si>
  <si>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</si>
  <si>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</si>
  <si>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</si>
  <si>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</si>
  <si>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</si>
  <si>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</si>
  <si>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</si>
  <si>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</si>
  <si>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</si>
  <si>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</si>
  <si>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</si>
  <si>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</si>
  <si>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</si>
  <si>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</si>
  <si>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</si>
  <si>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</si>
  <si>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</si>
  <si>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</si>
  <si>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</si>
  <si>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</si>
  <si>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</si>
  <si>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</si>
  <si>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</si>
  <si>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</si>
  <si>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</si>
  <si>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</si>
  <si>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</si>
  <si>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</si>
  <si>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</si>
  <si>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</si>
  <si>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</si>
  <si>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</si>
  <si>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</si>
  <si>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</si>
  <si>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</si>
  <si>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</si>
  <si>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</si>
  <si>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</si>
  <si>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</si>
  <si>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</si>
  <si>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</si>
  <si>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</si>
  <si>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</si>
  <si>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</si>
  <si>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</si>
  <si>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</si>
  <si>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</si>
  <si>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</si>
  <si>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</si>
  <si>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</si>
  <si>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</si>
  <si>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</si>
  <si>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</si>
  <si>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</si>
  <si>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</si>
  <si>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</si>
  <si>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</si>
  <si>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</si>
  <si>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</si>
  <si>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</si>
  <si>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</si>
  <si>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</si>
  <si>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</si>
  <si>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</si>
  <si>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</si>
  <si>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</si>
  <si>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</si>
  <si>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</si>
  <si>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</si>
  <si>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</si>
  <si>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</si>
  <si>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</si>
  <si>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</si>
  <si>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</si>
  <si>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</si>
  <si>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</si>
  <si>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</si>
  <si>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</si>
  <si>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</si>
  <si>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</si>
  <si>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</si>
  <si>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</si>
  <si>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</si>
  <si>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</si>
  <si>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</si>
  <si>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</si>
  <si>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</si>
  <si>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</si>
  <si>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</si>
  <si>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</si>
  <si>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</si>
  <si>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</si>
  <si>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</si>
  <si>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</si>
  <si>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</si>
  <si>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</si>
  <si>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</si>
  <si>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</si>
  <si>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</si>
  <si>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</si>
  <si>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</si>
  <si>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</si>
  <si>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</si>
  <si>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</si>
  <si>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</si>
  <si>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</si>
  <si>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</si>
  <si>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</si>
  <si>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</si>
  <si>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</si>
  <si>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</si>
  <si>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</si>
  <si>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</si>
  <si>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</si>
  <si>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</si>
  <si>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</si>
  <si>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</si>
  <si>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</si>
  <si>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</si>
  <si>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</si>
  <si>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</si>
  <si>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</si>
  <si>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</si>
  <si>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</si>
  <si>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</si>
  <si>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</si>
  <si>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</si>
  <si>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</si>
  <si>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</si>
  <si>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</si>
  <si>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</si>
  <si>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</si>
  <si>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</si>
  <si>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</si>
  <si>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</si>
  <si>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</si>
  <si>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</si>
  <si>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</si>
  <si>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</si>
  <si>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</si>
  <si>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</si>
  <si>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</si>
  <si>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</si>
  <si>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</si>
  <si>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</si>
  <si>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</si>
  <si>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</si>
  <si>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</si>
  <si>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</si>
  <si>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</si>
  <si>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</si>
  <si>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</si>
  <si>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</si>
  <si>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</si>
  <si>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</si>
  <si>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</si>
  <si>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</si>
  <si>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</si>
  <si>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</si>
  <si>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</si>
  <si>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</si>
  <si>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</si>
  <si>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</si>
  <si>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</si>
  <si>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</si>
  <si>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</si>
  <si>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</si>
  <si>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</si>
  <si>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</si>
  <si>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</si>
  <si>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</si>
  <si>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</si>
  <si>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</si>
  <si>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</si>
  <si>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</si>
  <si>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</si>
  <si>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</si>
  <si>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</si>
  <si>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</si>
  <si>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</si>
  <si>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</si>
  <si>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</si>
  <si>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</si>
  <si>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</si>
  <si>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</si>
  <si>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</si>
  <si>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</si>
  <si>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</si>
  <si>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</si>
  <si>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</si>
  <si>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</si>
  <si>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</si>
  <si>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</si>
  <si>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</si>
  <si>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</si>
  <si>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</si>
  <si>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</si>
  <si>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</si>
  <si>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</si>
  <si>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</si>
  <si>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</si>
  <si>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</si>
  <si>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</si>
  <si>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</si>
  <si>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</si>
  <si>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</si>
  <si>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</si>
  <si>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</si>
  <si>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</si>
  <si>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</si>
  <si>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</si>
  <si>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</si>
  <si>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</si>
  <si>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</si>
  <si>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</si>
  <si>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</si>
  <si>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</si>
  <si>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</si>
  <si>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</si>
  <si>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</si>
  <si>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</si>
  <si>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</si>
  <si>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</si>
  <si>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</si>
  <si>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</si>
  <si>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</si>
  <si>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</si>
  <si>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</si>
  <si>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</si>
  <si>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</si>
  <si>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</si>
  <si>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</si>
  <si>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</si>
  <si>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</si>
  <si>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</si>
  <si>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</si>
  <si>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</si>
  <si>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</si>
  <si>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</si>
  <si>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</si>
  <si>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</si>
  <si>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</si>
  <si>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</si>
  <si>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</si>
  <si>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</si>
  <si>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</si>
  <si>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</si>
  <si>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</si>
  <si>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</si>
  <si>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</si>
  <si>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</si>
  <si>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</si>
  <si>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</si>
  <si>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</si>
  <si>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</si>
  <si>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</si>
  <si>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</si>
  <si>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</si>
  <si>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</si>
  <si>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</si>
  <si>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</si>
  <si>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</si>
  <si>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</si>
  <si>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</si>
  <si>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</si>
  <si>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</si>
  <si>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</si>
  <si>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</si>
  <si>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</si>
  <si>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</si>
  <si>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</si>
  <si>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</si>
  <si>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</si>
  <si>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</si>
  <si>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</si>
  <si>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</si>
  <si>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</si>
  <si>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</si>
  <si>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</si>
  <si>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</si>
  <si>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</si>
  <si>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</si>
  <si>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</si>
  <si>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</si>
  <si>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</si>
  <si>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</si>
  <si>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</si>
  <si>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</si>
  <si>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</si>
  <si>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</si>
  <si>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</si>
  <si>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</si>
  <si>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</si>
  <si>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</si>
  <si>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</si>
  <si>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</si>
  <si>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</si>
  <si>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</si>
  <si>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</si>
  <si>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</si>
  <si>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</si>
  <si>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</si>
  <si>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</si>
  <si>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</si>
  <si>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</si>
  <si>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</si>
  <si>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</si>
  <si>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</si>
  <si>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</si>
  <si>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</si>
  <si>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</si>
  <si>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</si>
  <si>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</si>
  <si>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</si>
  <si>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</si>
  <si>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</si>
  <si>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</si>
  <si>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</si>
  <si>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</si>
  <si>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</si>
  <si>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</si>
  <si>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</si>
  <si>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</si>
  <si>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</si>
  <si>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</si>
  <si>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</si>
  <si>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</si>
  <si>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</si>
  <si>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</si>
  <si>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</si>
  <si>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</si>
  <si>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</si>
  <si>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</si>
  <si>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</si>
  <si>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</si>
  <si>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</si>
  <si>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</si>
  <si>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</si>
  <si>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</si>
  <si>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</si>
  <si>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</si>
  <si>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</si>
  <si>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</si>
  <si>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</si>
  <si>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</si>
  <si>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</si>
  <si>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</si>
  <si>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</si>
  <si>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</si>
  <si>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</si>
  <si>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</si>
  <si>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</si>
  <si>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</si>
  <si>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</si>
  <si>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</si>
  <si>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</si>
  <si>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</si>
  <si>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</si>
  <si>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</si>
  <si>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</si>
  <si>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</si>
  <si>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</si>
  <si>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</si>
  <si>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</si>
  <si>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</si>
  <si>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</si>
  <si>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</si>
  <si>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</si>
  <si>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</si>
  <si>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</si>
  <si>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</si>
  <si>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</si>
  <si>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</si>
  <si>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</si>
  <si>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</si>
  <si>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</si>
  <si>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</si>
  <si>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</si>
  <si>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</si>
  <si>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</si>
  <si>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</si>
  <si>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</si>
  <si>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</si>
  <si>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</si>
  <si>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</si>
  <si>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</si>
  <si>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</si>
  <si>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</si>
  <si>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</si>
  <si>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</si>
  <si>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</si>
  <si>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</si>
  <si>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</si>
  <si>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</si>
  <si>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</si>
  <si>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</si>
  <si>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</si>
  <si>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</si>
  <si>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</si>
  <si>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</si>
  <si>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</si>
  <si>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</si>
  <si>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</si>
  <si>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</si>
  <si>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</si>
  <si>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</si>
  <si>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</si>
  <si>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</si>
  <si>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</si>
  <si>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</si>
  <si>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</si>
  <si>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</si>
  <si>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</si>
  <si>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</si>
  <si>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</si>
  <si>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</si>
  <si>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</si>
  <si>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</si>
  <si>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</si>
  <si>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</si>
  <si>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</si>
  <si>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</si>
  <si>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</si>
  <si>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</si>
  <si>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</si>
  <si>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</si>
  <si>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</si>
  <si>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</si>
  <si>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</si>
  <si>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</si>
  <si>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</si>
  <si>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</si>
  <si>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</si>
  <si>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</si>
  <si>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</si>
  <si>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</si>
  <si>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</si>
  <si>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</si>
  <si>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</si>
  <si>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</si>
  <si>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</si>
  <si>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</si>
  <si>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</si>
  <si>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</si>
  <si>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</si>
  <si>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</si>
  <si>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</si>
  <si>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</si>
  <si>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</si>
  <si>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</si>
  <si>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</si>
  <si>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</si>
  <si>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</si>
  <si>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</si>
  <si>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</si>
  <si>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</si>
  <si>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</si>
  <si>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</si>
  <si>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</si>
  <si>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</si>
  <si>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</si>
  <si>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</si>
  <si>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</si>
  <si>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</si>
  <si>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</si>
  <si>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</si>
  <si>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</si>
  <si>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</si>
  <si>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</si>
  <si>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</si>
  <si>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</si>
  <si>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</si>
  <si>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</si>
  <si>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</si>
  <si>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</si>
  <si>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</si>
  <si>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</si>
  <si>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</si>
  <si>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</si>
  <si>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</si>
  <si>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</si>
  <si>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</si>
  <si>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</si>
  <si>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</si>
  <si>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</si>
  <si>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</si>
  <si>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</si>
  <si>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</si>
  <si>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</si>
  <si>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</si>
  <si>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</si>
  <si>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</si>
  <si>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</si>
  <si>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</si>
  <si>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</si>
  <si>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</si>
  <si>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</si>
  <si>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</si>
  <si>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</si>
  <si>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</si>
  <si>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</si>
  <si>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</si>
  <si>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</si>
  <si>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</si>
  <si>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</si>
  <si>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</si>
  <si>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</si>
  <si>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</si>
  <si>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</si>
  <si>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</si>
  <si>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</si>
  <si>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</si>
  <si>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</si>
  <si>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</si>
  <si>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</si>
  <si>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</si>
  <si>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</si>
  <si>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</si>
  <si>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</si>
  <si>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</si>
  <si>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</si>
  <si>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</si>
  <si>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</si>
  <si>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</si>
  <si>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</si>
  <si>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</si>
  <si>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</si>
  <si>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</si>
  <si>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</si>
  <si>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</si>
  <si>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</si>
  <si>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</si>
  <si>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</si>
  <si>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</si>
  <si>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</si>
  <si>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</si>
  <si>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</si>
  <si>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</si>
  <si>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</si>
  <si>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</si>
  <si>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</si>
  <si>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</si>
  <si>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</si>
  <si>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</si>
  <si>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</si>
  <si>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</si>
  <si>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</si>
  <si>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</si>
  <si>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</si>
  <si>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</si>
  <si>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</si>
  <si>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</si>
  <si>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</si>
  <si>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</si>
  <si>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</si>
  <si>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</si>
  <si>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</si>
  <si>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</si>
  <si>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</si>
  <si>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</si>
  <si>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</si>
  <si>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</si>
  <si>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</si>
  <si>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</si>
  <si>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</si>
  <si>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</si>
  <si>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</si>
  <si>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</si>
  <si>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</si>
  <si>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</si>
  <si>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</si>
  <si>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</si>
  <si>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</si>
  <si>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</si>
  <si>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</si>
  <si>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</si>
  <si>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</si>
  <si>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</si>
  <si>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</si>
  <si>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</si>
  <si>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</si>
  <si>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</si>
  <si>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</si>
  <si>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</si>
  <si>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</si>
  <si>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</si>
  <si>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</si>
  <si>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</si>
  <si>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</si>
  <si>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</si>
  <si>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</si>
  <si>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</si>
  <si>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</si>
  <si>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</si>
  <si>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</si>
  <si>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</si>
  <si>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</si>
  <si>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</si>
  <si>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</si>
  <si>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</si>
  <si>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</si>
  <si>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</si>
  <si>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</si>
  <si>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</si>
  <si>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</si>
  <si>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</si>
  <si>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</si>
  <si>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</si>
  <si>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</si>
  <si>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</si>
  <si>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</si>
  <si>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</si>
  <si>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</si>
  <si>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</si>
  <si>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</si>
  <si>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</si>
  <si>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</si>
  <si>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</si>
  <si>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</si>
  <si>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</si>
  <si>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</si>
  <si>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</si>
  <si>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</si>
  <si>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</si>
  <si>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</si>
  <si>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</si>
  <si>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</si>
  <si>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</si>
  <si>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</si>
  <si>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</si>
  <si>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</si>
  <si>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</si>
  <si>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</si>
  <si>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</si>
  <si>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</si>
  <si>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</si>
  <si>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</si>
  <si>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</si>
  <si>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</si>
  <si>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</si>
  <si>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</si>
  <si>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</si>
  <si>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</si>
  <si>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</si>
  <si>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</si>
  <si>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</si>
  <si>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</si>
  <si>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</si>
  <si>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</si>
  <si>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</si>
  <si>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</si>
  <si>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</si>
  <si>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</si>
  <si>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</si>
  <si>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</si>
  <si>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</si>
  <si>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</si>
  <si>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</si>
  <si>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</si>
  <si>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</si>
  <si>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</si>
  <si>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</si>
  <si>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</si>
  <si>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</si>
  <si>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</si>
  <si>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</si>
  <si>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</si>
  <si>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</si>
  <si>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</si>
  <si>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</si>
  <si>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</si>
  <si>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</si>
  <si>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</si>
  <si>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</si>
  <si>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</si>
  <si>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</si>
  <si>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</si>
  <si>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</si>
  <si>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</si>
  <si>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</si>
  <si>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</si>
  <si>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</si>
  <si>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</si>
  <si>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</si>
  <si>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</si>
  <si>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</si>
  <si>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</si>
  <si>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</si>
  <si>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</si>
  <si>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</si>
  <si>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</si>
  <si>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</si>
  <si>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</si>
  <si>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</si>
  <si>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</si>
  <si>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</si>
  <si>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</si>
  <si>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</si>
  <si>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</si>
  <si>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</si>
  <si>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</si>
  <si>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</si>
  <si>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</si>
  <si>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</si>
  <si>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</si>
  <si>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</si>
  <si>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</si>
  <si>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</si>
  <si>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</si>
  <si>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</si>
  <si>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</si>
  <si>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</si>
  <si>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</si>
  <si>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</si>
  <si>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</si>
  <si>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</si>
  <si>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</si>
  <si>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</si>
  <si>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</si>
  <si>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</si>
  <si>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</si>
  <si>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</si>
  <si>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</si>
  <si>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</si>
  <si>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</si>
  <si>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</si>
  <si>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</si>
  <si>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</si>
  <si>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</si>
  <si>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</si>
  <si>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</si>
  <si>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</si>
  <si>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</si>
  <si>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</si>
  <si>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</si>
  <si>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</si>
  <si>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</si>
  <si>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</si>
  <si>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</si>
  <si>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</si>
  <si>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</si>
  <si>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</si>
  <si>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</si>
  <si>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</si>
  <si>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</si>
  <si>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</si>
  <si>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</si>
  <si>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</si>
  <si>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</si>
  <si>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</si>
  <si>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</si>
  <si>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</si>
  <si>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</si>
  <si>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</si>
  <si>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</si>
  <si>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</si>
  <si>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</si>
  <si>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</si>
  <si>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</si>
  <si>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</si>
  <si>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</si>
  <si>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</si>
  <si>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</si>
  <si>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</si>
  <si>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</si>
  <si>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</si>
  <si>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</si>
  <si>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</si>
  <si>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</si>
  <si>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</si>
  <si>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</si>
  <si>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</si>
  <si>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</si>
  <si>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</si>
  <si>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</si>
  <si>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</si>
  <si>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</si>
  <si>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</si>
  <si>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</si>
  <si>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</si>
  <si>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</si>
  <si>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</si>
  <si>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</si>
  <si>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</si>
  <si>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</si>
  <si>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</si>
  <si>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</si>
  <si>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</si>
  <si>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</si>
  <si>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</si>
  <si>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</si>
  <si>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</si>
  <si>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</si>
  <si>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</si>
  <si>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</si>
  <si>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</si>
  <si>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</si>
  <si>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</si>
  <si>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</si>
  <si>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</si>
  <si>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</si>
  <si>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</si>
  <si>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</si>
  <si>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</si>
  <si>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</si>
  <si>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</si>
  <si>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</si>
  <si>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</si>
  <si>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</si>
  <si>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</si>
  <si>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</si>
  <si>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</si>
  <si>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</si>
  <si>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</si>
  <si>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</si>
  <si>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</si>
  <si>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</si>
  <si>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</si>
  <si>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</si>
  <si>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</si>
  <si>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</si>
  <si>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</si>
  <si>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</si>
  <si>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</si>
  <si>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</si>
  <si>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</si>
  <si>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</si>
  <si>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</si>
  <si>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</si>
  <si>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</si>
  <si>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</si>
  <si>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</si>
  <si>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</si>
  <si>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</si>
  <si>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</si>
  <si>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</si>
  <si>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</si>
  <si>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</si>
  <si>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</si>
  <si>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</si>
  <si>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</si>
  <si>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</si>
  <si>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</si>
  <si>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</si>
  <si>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</si>
  <si>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</si>
  <si>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</si>
  <si>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</si>
  <si>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</si>
  <si>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</si>
  <si>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</si>
  <si>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</si>
  <si>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</si>
  <si>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</si>
  <si>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</si>
  <si>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</si>
  <si>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</si>
  <si>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</si>
  <si>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</si>
  <si>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</si>
  <si>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</si>
  <si>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</si>
  <si>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</si>
  <si>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</si>
  <si>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</si>
  <si>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</si>
  <si>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</si>
  <si>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</si>
  <si>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</si>
  <si>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</si>
  <si>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</si>
  <si>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</si>
  <si>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</si>
  <si>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</si>
  <si>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</si>
  <si>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</si>
  <si>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</si>
  <si>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</si>
  <si>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</si>
  <si>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</si>
  <si>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</si>
  <si>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</si>
  <si>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</si>
  <si>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</si>
  <si>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</si>
  <si>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</si>
  <si>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</si>
  <si>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</si>
  <si>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</si>
  <si>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</si>
  <si>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</si>
  <si>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</si>
  <si>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</si>
  <si>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</si>
  <si>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</si>
  <si>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</si>
  <si>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</si>
  <si>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</si>
  <si>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</si>
  <si>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</si>
  <si>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</si>
  <si>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</si>
  <si>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</si>
  <si>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</si>
  <si>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</si>
  <si>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</si>
  <si>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</si>
  <si>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</si>
  <si>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</si>
  <si>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</si>
  <si>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</si>
  <si>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</si>
  <si>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</si>
  <si>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</si>
  <si>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</si>
  <si>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</si>
  <si>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</si>
  <si>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</si>
  <si>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</si>
  <si>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</si>
  <si>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</si>
  <si>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</si>
  <si>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</si>
  <si>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</si>
  <si>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</si>
  <si>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</si>
  <si>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</si>
  <si>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</si>
  <si>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</si>
  <si>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</si>
  <si>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</si>
  <si>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</si>
  <si>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</si>
  <si>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</si>
  <si>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</si>
  <si>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</si>
  <si>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</si>
  <si>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</si>
  <si>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</si>
  <si>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</si>
  <si>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</si>
  <si>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</si>
  <si>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</si>
  <si>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</si>
  <si>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</si>
  <si>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</si>
  <si>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</si>
  <si>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</si>
  <si>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</si>
  <si>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</si>
  <si>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</si>
  <si>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</si>
  <si>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</si>
  <si>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</si>
  <si>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</si>
  <si>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</si>
  <si>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</si>
  <si>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</si>
  <si>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</si>
  <si>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</si>
  <si>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</si>
  <si>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</si>
  <si>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</si>
  <si>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</si>
  <si>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</si>
  <si>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</si>
  <si>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</si>
  <si>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</si>
  <si>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</si>
  <si>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</si>
  <si>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</si>
  <si>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</si>
  <si>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</si>
  <si>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</si>
  <si>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</si>
  <si>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</si>
  <si>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</si>
  <si>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</si>
  <si>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</si>
  <si>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</si>
  <si>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</si>
  <si>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</si>
  <si>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</si>
  <si>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</si>
  <si>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</si>
  <si>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</si>
  <si>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</si>
  <si>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</si>
  <si>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</si>
  <si>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</si>
  <si>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</si>
  <si>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</si>
  <si>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</si>
  <si>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</si>
  <si>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</si>
  <si>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</si>
  <si>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</si>
  <si>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</si>
  <si>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</si>
  <si>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</si>
  <si>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</si>
  <si>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</si>
  <si>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</si>
  <si>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</si>
  <si>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</si>
  <si>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</si>
  <si>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</si>
  <si>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</si>
  <si>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</si>
  <si>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</si>
  <si>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</si>
  <si>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</si>
  <si>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</si>
  <si>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</si>
  <si>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</si>
  <si>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</si>
  <si>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</si>
  <si>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</si>
  <si>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</si>
  <si>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</si>
  <si>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</si>
  <si>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</si>
  <si>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</si>
  <si>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</si>
  <si>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</si>
  <si>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</si>
  <si>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</si>
  <si>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</si>
  <si>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</si>
  <si>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</si>
  <si>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</si>
  <si>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</si>
  <si>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</si>
  <si>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</si>
  <si>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</si>
  <si>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</si>
  <si>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</si>
  <si>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</si>
  <si>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</si>
  <si>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</si>
  <si>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</si>
  <si>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</si>
  <si>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</si>
  <si>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</si>
  <si>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</si>
  <si>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</si>
  <si>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</si>
  <si>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</si>
  <si>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</si>
  <si>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</si>
  <si>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</si>
  <si>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</si>
  <si>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</si>
  <si>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</si>
  <si>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</si>
  <si>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</si>
  <si>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</si>
  <si>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</si>
  <si>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</si>
  <si>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</si>
  <si>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</si>
  <si>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</si>
  <si>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</si>
  <si>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</si>
  <si>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</si>
  <si>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</si>
  <si>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</si>
  <si>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</si>
  <si>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</si>
  <si>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</si>
  <si>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</si>
  <si>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</si>
  <si>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</si>
  <si>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</si>
  <si>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</si>
  <si>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</si>
  <si>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</si>
  <si>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</si>
  <si>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</si>
  <si>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</si>
  <si>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</si>
  <si>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</si>
  <si>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</si>
  <si>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</si>
  <si>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</si>
  <si>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</si>
  <si>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</si>
  <si>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</si>
  <si>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</si>
  <si>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</si>
  <si>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</si>
  <si>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</si>
  <si>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</si>
  <si>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</si>
  <si>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</si>
  <si>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</si>
  <si>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</si>
  <si>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</si>
  <si>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</si>
  <si>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</si>
  <si>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</si>
  <si>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</si>
  <si>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</si>
  <si>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</si>
  <si>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</si>
  <si>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</si>
  <si>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</si>
  <si>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</si>
  <si>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</si>
  <si>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</si>
  <si>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</si>
  <si>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</si>
  <si>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</si>
  <si>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</si>
  <si>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</si>
  <si>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</si>
  <si>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</si>
  <si>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</si>
  <si>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</si>
  <si>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</si>
  <si>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</si>
  <si>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</si>
  <si>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</si>
  <si>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</si>
  <si>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</si>
  <si>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</si>
  <si>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</si>
  <si>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</si>
  <si>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</si>
  <si>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</si>
  <si>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</si>
  <si>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</si>
  <si>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</si>
  <si>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</si>
  <si>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</si>
  <si>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</si>
  <si>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</si>
  <si>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</si>
  <si>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</si>
  <si>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</si>
  <si>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</si>
  <si>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</si>
  <si>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</si>
  <si>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</si>
  <si>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</si>
  <si>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</si>
  <si>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</si>
  <si>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</si>
  <si>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</si>
  <si>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</si>
  <si>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</si>
  <si>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</si>
  <si>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</si>
  <si>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</si>
  <si>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</si>
  <si>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</si>
  <si>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</si>
  <si>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</si>
  <si>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</si>
  <si>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</si>
  <si>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</si>
  <si>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</si>
  <si>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</si>
  <si>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</si>
  <si>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</si>
  <si>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</si>
  <si>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</si>
  <si>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</si>
  <si>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</si>
  <si>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</si>
  <si>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</si>
  <si>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</si>
  <si>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</si>
  <si>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</si>
  <si>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</si>
  <si>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</si>
  <si>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</si>
  <si>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</si>
  <si>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</si>
  <si>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</si>
  <si>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</si>
  <si>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</si>
  <si>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</si>
  <si>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</si>
  <si>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</si>
  <si>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</si>
  <si>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</si>
  <si>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</si>
  <si>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</si>
  <si>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</si>
  <si>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</si>
  <si>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</si>
  <si>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</si>
  <si>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</si>
  <si>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</si>
  <si>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</si>
  <si>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</si>
  <si>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</si>
  <si>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</si>
  <si>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</si>
  <si>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</si>
  <si>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</si>
  <si>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</si>
  <si>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</si>
  <si>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</si>
  <si>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</si>
  <si>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</si>
  <si>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</si>
  <si>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</si>
  <si>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</si>
  <si>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</si>
  <si>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</si>
  <si>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</si>
  <si>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</si>
  <si>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</si>
  <si>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</si>
  <si>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</si>
  <si>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</si>
  <si>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</si>
  <si>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</si>
  <si>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</si>
  <si>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</si>
  <si>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</si>
  <si>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</si>
  <si>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</si>
  <si>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</si>
  <si>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</si>
  <si>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</si>
  <si>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</si>
  <si>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</si>
  <si>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</si>
  <si>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</si>
  <si>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</si>
  <si>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</si>
  <si>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</si>
  <si>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</si>
  <si>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</si>
  <si>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</si>
  <si>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</si>
  <si>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</si>
  <si>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</si>
  <si>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</si>
  <si>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</si>
  <si>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</si>
  <si>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</si>
  <si>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</si>
  <si>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</si>
  <si>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</si>
  <si>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</si>
  <si>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</si>
  <si>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</si>
  <si>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</si>
  <si>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</si>
  <si>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</si>
  <si>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</si>
  <si>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</si>
  <si>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</si>
  <si>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</si>
  <si>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</si>
  <si>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</si>
  <si>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</si>
  <si>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</si>
  <si>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</si>
  <si>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</si>
  <si>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</si>
  <si>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</si>
  <si>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</si>
  <si>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</si>
  <si>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</si>
  <si>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</si>
  <si>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</si>
  <si>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</si>
  <si>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</si>
  <si>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</si>
  <si>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</si>
  <si>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</si>
  <si>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</si>
  <si>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</si>
  <si>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</si>
  <si>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</si>
  <si>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</si>
  <si>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</si>
  <si>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</si>
  <si>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</si>
  <si>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</si>
  <si>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</si>
  <si>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</si>
  <si>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</si>
  <si>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</si>
  <si>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</si>
  <si>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</si>
  <si>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</si>
  <si>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</si>
  <si>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</si>
  <si>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</si>
  <si>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</si>
  <si>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</si>
  <si>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</si>
  <si>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</si>
  <si>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</si>
  <si>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</si>
  <si>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</si>
  <si>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</si>
  <si>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</si>
  <si>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</si>
  <si>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</si>
  <si>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</si>
  <si>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</si>
  <si>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</si>
  <si>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</si>
  <si>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</si>
  <si>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</si>
  <si>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</si>
  <si>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</si>
  <si>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</si>
  <si>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</si>
  <si>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</si>
  <si>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</si>
  <si>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</si>
  <si>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</si>
  <si>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</si>
  <si>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</si>
  <si>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</si>
  <si>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</si>
  <si>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</si>
  <si>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</si>
  <si>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</si>
  <si>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</si>
  <si>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</si>
  <si>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</si>
  <si>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</si>
  <si>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</si>
  <si>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</si>
  <si>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</si>
  <si>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</si>
  <si>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</si>
  <si>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</si>
  <si>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</si>
  <si>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</si>
  <si>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</si>
  <si>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</si>
  <si>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</si>
  <si>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</si>
  <si>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</si>
  <si>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</si>
  <si>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</si>
  <si>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</si>
  <si>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</si>
  <si>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</si>
  <si>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</si>
  <si>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</si>
  <si>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</si>
  <si>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</si>
  <si>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</si>
  <si>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</si>
  <si>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</si>
  <si>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</si>
  <si>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</si>
  <si>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</si>
  <si>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</si>
  <si>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</si>
  <si>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</si>
  <si>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</si>
  <si>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</si>
  <si>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</si>
  <si>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</si>
  <si>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</si>
  <si>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</si>
  <si>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</si>
  <si>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</si>
  <si>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</si>
  <si>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</si>
  <si>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</si>
  <si>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</si>
  <si>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</si>
  <si>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</si>
  <si>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</si>
  <si>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</si>
  <si>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</si>
  <si>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</si>
  <si>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</si>
  <si>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</si>
  <si>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</si>
  <si>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</si>
  <si>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</si>
  <si>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</si>
  <si>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</si>
  <si>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</si>
  <si>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</si>
  <si>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</si>
  <si>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</si>
  <si>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</si>
  <si>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</si>
  <si>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</si>
  <si>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</si>
  <si>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</si>
  <si>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</si>
  <si>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</si>
  <si>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</si>
  <si>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</si>
  <si>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</si>
  <si>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</si>
  <si>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</si>
  <si>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</si>
  <si>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</si>
  <si>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</si>
  <si>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</si>
  <si>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</si>
  <si>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</si>
  <si>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</si>
  <si>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</si>
  <si>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</si>
  <si>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</si>
  <si>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</si>
  <si>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</si>
  <si>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</si>
  <si>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</si>
  <si>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</si>
  <si>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</si>
  <si>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</si>
  <si>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</si>
  <si>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</si>
  <si>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</si>
  <si>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</si>
  <si>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</si>
  <si>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</si>
  <si>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</si>
  <si>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</si>
  <si>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</si>
  <si>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</si>
  <si>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</si>
  <si>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</si>
  <si>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</si>
  <si>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</si>
  <si>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</si>
  <si>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</si>
  <si>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</si>
  <si>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</si>
  <si>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</si>
  <si>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</si>
  <si>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</si>
  <si>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</si>
  <si>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</si>
  <si>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</si>
  <si>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</si>
  <si>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</si>
  <si>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</si>
  <si>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</si>
  <si>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</si>
  <si>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</si>
  <si>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</si>
  <si>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</si>
  <si>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</si>
  <si>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</si>
  <si>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</si>
  <si>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</si>
  <si>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</si>
  <si>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</si>
  <si>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</si>
  <si>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</si>
  <si>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</si>
  <si>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</si>
  <si>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</si>
  <si>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</si>
  <si>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</si>
  <si>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</si>
  <si>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</si>
  <si>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</si>
  <si>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</si>
  <si>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</si>
  <si>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</si>
  <si>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</si>
  <si>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</si>
  <si>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</si>
  <si>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</si>
  <si>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</si>
  <si>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</si>
  <si>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</si>
  <si>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</si>
  <si>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</si>
  <si>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</si>
  <si>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</si>
  <si>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</si>
  <si>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</si>
  <si>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</si>
  <si>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</si>
  <si>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</si>
  <si>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</si>
  <si>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</si>
  <si>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</si>
  <si>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</si>
  <si>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</si>
  <si>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</si>
  <si>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</si>
  <si>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</si>
  <si>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</si>
  <si>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</si>
  <si>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</si>
  <si>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</si>
  <si>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</si>
  <si>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</si>
  <si>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</si>
  <si>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</si>
  <si>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</si>
  <si>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</si>
  <si>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</si>
  <si>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</si>
  <si>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</si>
  <si>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</si>
  <si>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</si>
  <si>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</si>
  <si>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</si>
  <si>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</si>
  <si>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</si>
  <si>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</si>
  <si>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</si>
  <si>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</si>
  <si>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</si>
  <si>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</si>
  <si>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</si>
  <si>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</si>
  <si>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</si>
  <si>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</si>
  <si>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</si>
  <si>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</si>
  <si>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</si>
  <si>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</si>
  <si>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</si>
  <si>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</si>
  <si>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</si>
  <si>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</si>
  <si>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</si>
  <si>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</si>
  <si>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</si>
  <si>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</si>
  <si>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</si>
  <si>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</si>
  <si>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</si>
  <si>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</si>
  <si>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</si>
  <si>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</si>
  <si>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</si>
  <si>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</si>
  <si>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</si>
  <si>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</si>
  <si>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</si>
  <si>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</si>
  <si>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</si>
  <si>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</si>
  <si>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</si>
  <si>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</si>
  <si>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</si>
  <si>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</si>
  <si>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</si>
  <si>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</si>
  <si>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</si>
  <si>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</si>
  <si>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</si>
  <si>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</si>
  <si>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</si>
  <si>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</si>
  <si>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</si>
  <si>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</si>
  <si>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</si>
  <si>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</si>
  <si>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</si>
  <si>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</si>
  <si>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</si>
  <si>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</si>
  <si>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</si>
  <si>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</si>
  <si>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</si>
  <si>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</si>
  <si>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</si>
  <si>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</si>
  <si>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</si>
  <si>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</si>
  <si>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</si>
  <si>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</si>
  <si>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</si>
  <si>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</si>
  <si>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</si>
  <si>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</si>
  <si>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</si>
  <si>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</si>
  <si>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</si>
  <si>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</si>
  <si>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</si>
  <si>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</si>
  <si>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</si>
  <si>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</si>
  <si>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</si>
  <si>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</si>
  <si>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</si>
  <si>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</si>
  <si>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</si>
  <si>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</si>
  <si>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</si>
  <si>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</si>
  <si>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</si>
  <si>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</si>
  <si>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</si>
  <si>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</si>
  <si>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</si>
  <si>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</si>
  <si>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</si>
  <si>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</si>
  <si>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</si>
  <si>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</si>
  <si>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</si>
  <si>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</si>
  <si>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</si>
  <si>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</si>
  <si>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</si>
  <si>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</si>
  <si>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</si>
  <si>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</si>
  <si>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</si>
  <si>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</si>
  <si>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</si>
  <si>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</si>
  <si>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</si>
  <si>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</si>
  <si>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</si>
  <si>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</si>
  <si>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</si>
  <si>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</si>
  <si>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</si>
  <si>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</si>
  <si>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</si>
  <si>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</si>
  <si>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</si>
  <si>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</si>
  <si>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</si>
  <si>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</si>
  <si>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</si>
  <si>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</si>
  <si>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</si>
  <si>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</si>
  <si>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</si>
  <si>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</si>
  <si>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</si>
  <si>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</si>
  <si>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</si>
  <si>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</si>
  <si>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</si>
  <si>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</si>
  <si>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</si>
  <si>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</si>
  <si>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</si>
  <si>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</si>
  <si>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</si>
  <si>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</si>
  <si>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</si>
  <si>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</si>
  <si>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</si>
  <si>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</si>
  <si>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</si>
  <si>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</si>
  <si>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</si>
  <si>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</si>
  <si>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</si>
  <si>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</si>
  <si>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</si>
  <si>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</si>
  <si>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</si>
  <si>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</si>
  <si>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</si>
  <si>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</si>
  <si>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</si>
  <si>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</si>
  <si>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</si>
  <si>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</si>
  <si>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</si>
  <si>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</si>
  <si>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</si>
  <si>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</si>
  <si>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</si>
  <si>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</si>
  <si>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</si>
  <si>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</si>
  <si>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</si>
  <si>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</si>
  <si>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</si>
  <si>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</si>
  <si>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</si>
  <si>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</si>
  <si>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</si>
  <si>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</si>
  <si>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</si>
  <si>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</si>
  <si>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</si>
  <si>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</si>
  <si>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</si>
  <si>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</si>
  <si>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</si>
  <si>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</si>
  <si>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</si>
  <si>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</si>
  <si>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</si>
  <si>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</si>
  <si>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</si>
  <si>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</si>
  <si>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</si>
  <si>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</si>
  <si>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</si>
  <si>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</si>
  <si>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</si>
  <si>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</si>
  <si>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</si>
  <si>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</si>
  <si>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</si>
  <si>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</si>
  <si>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</si>
  <si>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</si>
  <si>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</si>
  <si>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</si>
  <si>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</si>
  <si>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</si>
  <si>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</si>
  <si>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</si>
  <si>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</si>
  <si>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</si>
  <si>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</si>
  <si>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</si>
  <si>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</si>
  <si>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</si>
  <si>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</si>
  <si>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</si>
  <si>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</si>
  <si>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</si>
  <si>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</si>
  <si>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</si>
  <si>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</si>
  <si>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</si>
  <si>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</si>
  <si>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</si>
  <si>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</si>
  <si>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</si>
  <si>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</si>
  <si>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</si>
  <si>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</si>
  <si>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</si>
  <si>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</si>
  <si>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</si>
  <si>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</si>
  <si>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</si>
  <si>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</si>
  <si>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</si>
  <si>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</si>
  <si>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</si>
  <si>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</si>
  <si>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</si>
  <si>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</si>
  <si>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</si>
  <si>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</si>
  <si>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</si>
  <si>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</si>
  <si>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</si>
  <si>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</si>
  <si>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</si>
  <si>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</si>
  <si>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</si>
  <si>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</si>
  <si>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</si>
  <si>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</si>
  <si>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</si>
  <si>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</si>
  <si>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</si>
  <si>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</si>
  <si>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</si>
  <si>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</si>
  <si>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</si>
  <si>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</si>
  <si>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</si>
  <si>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</si>
  <si>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</si>
  <si>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</si>
  <si>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</si>
  <si>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</si>
  <si>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</si>
  <si>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</si>
  <si>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</si>
  <si>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</si>
  <si>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</si>
  <si>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</si>
  <si>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</si>
  <si>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</si>
  <si>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</si>
  <si>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</si>
  <si>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</si>
  <si>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</si>
  <si>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</si>
  <si>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</si>
  <si>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</si>
  <si>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</si>
  <si>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</si>
  <si>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</si>
  <si>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</si>
  <si>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</si>
  <si>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</si>
  <si>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</si>
  <si>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</si>
  <si>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</si>
  <si>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</si>
  <si>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</si>
  <si>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</si>
  <si>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</si>
  <si>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</si>
  <si>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</si>
  <si>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</si>
  <si>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</si>
  <si>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</si>
  <si>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</si>
  <si>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</si>
  <si>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</si>
  <si>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</si>
  <si>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</si>
  <si>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</si>
  <si>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</si>
  <si>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</si>
  <si>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</si>
  <si>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</si>
  <si>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</si>
  <si>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</si>
  <si>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</si>
  <si>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</si>
  <si>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</si>
  <si>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</si>
  <si>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</si>
  <si>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</si>
  <si>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</si>
  <si>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</si>
  <si>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</si>
  <si>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</si>
  <si>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</si>
  <si>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</si>
  <si>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</si>
  <si>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</si>
  <si>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</si>
  <si>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</si>
  <si>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</si>
  <si>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</si>
  <si>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</si>
  <si>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</si>
  <si>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</si>
  <si>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</si>
  <si>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</si>
  <si>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</si>
  <si>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</si>
  <si>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</si>
  <si>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</si>
  <si>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</si>
  <si>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</si>
  <si>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</si>
  <si>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</si>
  <si>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</si>
  <si>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</si>
  <si>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</si>
  <si>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</si>
  <si>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</si>
  <si>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</si>
  <si>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</si>
  <si>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</si>
  <si>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</si>
  <si>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</si>
  <si>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</si>
  <si>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</si>
  <si>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</si>
  <si>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</si>
  <si>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</si>
  <si>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</si>
  <si>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</si>
  <si>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</si>
  <si>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</si>
  <si>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</si>
  <si>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</si>
  <si>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</si>
  <si>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</si>
  <si>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</si>
  <si>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</si>
  <si>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</si>
  <si>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</si>
  <si>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</si>
  <si>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</si>
  <si>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</si>
  <si>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</si>
  <si>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</si>
  <si>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</si>
  <si>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</si>
  <si>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</si>
  <si>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</si>
  <si>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</si>
  <si>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</si>
  <si>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</si>
  <si>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</si>
  <si>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</si>
  <si>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</si>
  <si>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</si>
  <si>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</si>
  <si>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</si>
  <si>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</si>
  <si>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</si>
  <si>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</si>
  <si>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</si>
  <si>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</si>
  <si>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</si>
  <si>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</si>
  <si>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</si>
  <si>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</si>
  <si>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</si>
  <si>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</si>
  <si>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</si>
  <si>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</si>
  <si>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</si>
  <si>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</si>
  <si>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</si>
  <si>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</si>
  <si>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</si>
  <si>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</si>
  <si>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</si>
  <si>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</si>
  <si>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</si>
  <si>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</si>
  <si>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</si>
  <si>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</si>
  <si>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</si>
  <si>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</si>
  <si>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</si>
  <si>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</si>
  <si>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</si>
  <si>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</si>
  <si>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</si>
  <si>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</si>
  <si>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</si>
  <si>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</si>
  <si>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</si>
  <si>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</si>
  <si>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</si>
  <si>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</si>
  <si>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</si>
  <si>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</si>
  <si>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</si>
  <si>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</si>
  <si>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</si>
  <si>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</si>
  <si>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</si>
  <si>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</si>
  <si>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</si>
  <si>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</si>
  <si>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</si>
  <si>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</si>
  <si>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</si>
  <si>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</si>
  <si>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</si>
  <si>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</si>
  <si>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</si>
  <si>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</si>
  <si>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</si>
  <si>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</si>
  <si>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</si>
  <si>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</si>
  <si>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</si>
  <si>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</si>
  <si>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</si>
  <si>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</si>
  <si>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</si>
  <si>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</si>
  <si>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</si>
  <si>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</si>
  <si>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</si>
  <si>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</si>
  <si>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</si>
  <si>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</si>
  <si>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</si>
  <si>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</si>
  <si>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</si>
  <si>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</si>
  <si>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</si>
  <si>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</si>
  <si>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</si>
  <si>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</si>
  <si>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</si>
  <si>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</si>
  <si>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</si>
  <si>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</si>
  <si>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</si>
  <si>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</si>
  <si>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</si>
  <si>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</si>
  <si>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</si>
  <si>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</si>
  <si>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</si>
  <si>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</si>
  <si>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</si>
  <si>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</si>
  <si>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</si>
  <si>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</si>
  <si>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</si>
  <si>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</si>
  <si>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</si>
  <si>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</si>
  <si>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</si>
  <si>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</si>
  <si>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</si>
  <si>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</si>
  <si>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</si>
  <si>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</si>
  <si>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</si>
  <si>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</si>
  <si>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</si>
  <si>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</si>
  <si>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</si>
  <si>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</si>
  <si>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</si>
  <si>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</si>
  <si>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</si>
  <si>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</si>
  <si>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</si>
  <si>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</si>
  <si>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</si>
  <si>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</si>
  <si>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</si>
  <si>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</si>
  <si>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</si>
  <si>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</si>
  <si>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</si>
  <si>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</si>
  <si>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</si>
  <si>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</si>
  <si>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</si>
  <si>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</si>
  <si>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</si>
  <si>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</si>
  <si>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</si>
  <si>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</si>
  <si>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</si>
  <si>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</si>
  <si>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</si>
  <si>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</si>
  <si>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</si>
  <si>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</si>
  <si>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</si>
  <si>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</si>
  <si>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</si>
  <si>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</si>
  <si>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</si>
  <si>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</si>
  <si>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</si>
  <si>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</si>
  <si>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</si>
  <si>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</si>
  <si>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</si>
  <si>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</si>
  <si>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</si>
  <si>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</si>
  <si>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</si>
  <si>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</si>
  <si>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</si>
  <si>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</si>
  <si>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</si>
  <si>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</si>
  <si>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</si>
  <si>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</si>
  <si>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</si>
  <si>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</si>
  <si>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</si>
  <si>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</si>
  <si>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</si>
  <si>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</si>
  <si>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</si>
  <si>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</si>
  <si>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</si>
  <si>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</si>
  <si>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</si>
  <si>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</si>
  <si>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</si>
  <si>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</si>
  <si>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</si>
  <si>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</si>
  <si>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</si>
  <si>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</si>
  <si>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</si>
  <si>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</si>
  <si>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</si>
  <si>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</si>
  <si>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</si>
  <si>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</si>
  <si>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</si>
  <si>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</si>
  <si>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</si>
  <si>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</si>
  <si>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</si>
  <si>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</si>
  <si>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</si>
  <si>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</si>
  <si>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</si>
  <si>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</si>
  <si>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</si>
  <si>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</si>
  <si>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</si>
  <si>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</si>
  <si>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</si>
  <si>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</si>
  <si>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</si>
  <si>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</si>
  <si>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</si>
  <si>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</si>
  <si>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</si>
  <si>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</si>
  <si>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</si>
  <si>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</si>
  <si>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</si>
  <si>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</si>
  <si>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</si>
  <si>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</si>
  <si>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</si>
  <si>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</si>
  <si>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</si>
  <si>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</si>
  <si>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</si>
  <si>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</si>
  <si>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</si>
  <si>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</si>
  <si>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</si>
  <si>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</si>
  <si>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</si>
  <si>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</si>
  <si>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</si>
  <si>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</si>
  <si>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</si>
  <si>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</si>
  <si>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</si>
  <si>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</si>
  <si>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</si>
  <si>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</si>
  <si>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</si>
  <si>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</si>
  <si>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</si>
  <si>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</si>
  <si>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</si>
  <si>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</si>
  <si>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</si>
  <si>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</si>
  <si>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</si>
  <si>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</si>
  <si>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</si>
  <si>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</si>
  <si>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</si>
  <si>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</si>
  <si>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</si>
  <si>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</si>
  <si>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</si>
  <si>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</si>
  <si>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</si>
  <si>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</si>
  <si>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</si>
  <si>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</si>
  <si>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</si>
  <si>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</si>
  <si>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</si>
  <si>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</si>
  <si>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</si>
  <si>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</si>
  <si>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</si>
  <si>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</si>
  <si>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</si>
  <si>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</si>
  <si>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</si>
  <si>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</si>
  <si>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</si>
  <si>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</si>
  <si>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</si>
  <si>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</si>
  <si>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</si>
  <si>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</si>
  <si>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</si>
  <si>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</si>
  <si>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</si>
  <si>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</si>
  <si>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</si>
  <si>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</si>
  <si>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</si>
  <si>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</si>
  <si>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</si>
  <si>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</si>
  <si>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</si>
  <si>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</si>
  <si>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</si>
  <si>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</si>
  <si>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</si>
  <si>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</si>
  <si>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</si>
  <si>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</si>
  <si>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</si>
  <si>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</si>
  <si>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</si>
  <si>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</si>
  <si>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</si>
  <si>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</si>
  <si>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</si>
  <si>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</si>
  <si>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</si>
  <si>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</si>
  <si>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</si>
  <si>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</si>
  <si>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</si>
  <si>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</si>
  <si>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</si>
  <si>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</si>
  <si>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</si>
  <si>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</si>
  <si>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</si>
  <si>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</si>
  <si>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</si>
  <si>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</si>
  <si>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</si>
  <si>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</si>
  <si>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</si>
  <si>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</si>
  <si>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</si>
  <si>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</si>
  <si>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</si>
  <si>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</si>
  <si>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</si>
  <si>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</si>
  <si>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</si>
  <si>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</si>
  <si>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</si>
  <si>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</si>
  <si>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</si>
  <si>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</si>
  <si>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</si>
  <si>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</si>
  <si>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</si>
  <si>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</si>
  <si>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</si>
  <si>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</si>
  <si>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</si>
  <si>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</si>
  <si>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</si>
  <si>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</si>
  <si>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</si>
  <si>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</si>
  <si>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</si>
  <si>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</si>
  <si>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</si>
  <si>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</si>
  <si>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</si>
  <si>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</si>
  <si>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</si>
  <si>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</si>
  <si>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</si>
  <si>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</si>
  <si>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</si>
  <si>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</si>
  <si>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</si>
  <si>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</si>
  <si>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</si>
  <si>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</si>
  <si>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</si>
  <si>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</si>
  <si>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</si>
  <si>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</si>
  <si>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</si>
  <si>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</si>
  <si>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</si>
  <si>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</si>
  <si>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</si>
  <si>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</si>
  <si>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</si>
  <si>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</si>
  <si>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</si>
  <si>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</si>
  <si>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</si>
  <si>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</si>
  <si>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</si>
  <si>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</si>
  <si>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</si>
  <si>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</si>
  <si>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</si>
  <si>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</si>
  <si>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</si>
  <si>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</si>
  <si>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</si>
  <si>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</si>
  <si>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</si>
  <si>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</si>
  <si>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</si>
  <si>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</si>
  <si>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</si>
  <si>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</si>
  <si>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</si>
  <si>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</si>
  <si>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</si>
  <si>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</si>
  <si>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</si>
  <si>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</si>
  <si>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</si>
  <si>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</si>
  <si>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</si>
  <si>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</si>
  <si>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</si>
  <si>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</si>
  <si>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</si>
  <si>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</si>
  <si>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</si>
  <si>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</si>
  <si>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</si>
  <si>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</si>
  <si>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</si>
  <si>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</si>
  <si>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</si>
  <si>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</si>
  <si>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</si>
  <si>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</si>
  <si>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</si>
  <si>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</si>
  <si>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</si>
  <si>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</si>
  <si>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</si>
  <si>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</si>
  <si>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</si>
  <si>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</si>
  <si>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</si>
  <si>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</si>
  <si>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</si>
  <si>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</si>
  <si>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</si>
  <si>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</si>
  <si>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</si>
  <si>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</si>
  <si>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</si>
  <si>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</si>
  <si>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</si>
  <si>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</si>
  <si>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</si>
  <si>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</si>
  <si>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</si>
  <si>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</si>
  <si>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</si>
  <si>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</si>
  <si>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</si>
  <si>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</si>
  <si>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</si>
  <si>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</si>
  <si>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</si>
  <si>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</si>
  <si>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</si>
  <si>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</si>
  <si>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</si>
  <si>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</si>
  <si>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</si>
  <si>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</si>
  <si>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</si>
  <si>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</si>
  <si>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</si>
  <si>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</si>
  <si>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</si>
  <si>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</si>
  <si>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</si>
  <si>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</si>
  <si>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</si>
  <si>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</si>
  <si>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</si>
  <si>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</si>
  <si>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</si>
  <si>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</si>
  <si>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</si>
  <si>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</si>
  <si>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</si>
  <si>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</si>
  <si>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</si>
  <si>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</si>
  <si>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</si>
  <si>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</si>
  <si>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</si>
  <si>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</si>
  <si>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</si>
  <si>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</si>
  <si>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</si>
  <si>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</si>
  <si>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</si>
  <si>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</si>
  <si>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</si>
  <si>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</si>
  <si>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</si>
  <si>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</si>
  <si>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</si>
  <si>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</si>
  <si>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</si>
  <si>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</si>
  <si>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</si>
  <si>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</si>
  <si>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</si>
  <si>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</si>
  <si>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</si>
  <si>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</si>
  <si>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</si>
  <si>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</si>
  <si>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</si>
  <si>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</si>
  <si>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</si>
  <si>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</si>
  <si>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</si>
  <si>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</si>
  <si>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</si>
  <si>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</si>
  <si>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</si>
  <si>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</si>
  <si>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</si>
  <si>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</si>
  <si>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</si>
  <si>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</si>
  <si>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</si>
  <si>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</si>
  <si>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</si>
  <si>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</si>
  <si>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</si>
  <si>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</si>
  <si>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</si>
  <si>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</si>
  <si>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</si>
  <si>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</si>
  <si>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</si>
  <si>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</si>
  <si>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</si>
  <si>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</si>
  <si>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</si>
  <si>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</si>
  <si>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</si>
  <si>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</si>
  <si>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</si>
  <si>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</si>
  <si>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</si>
  <si>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</si>
  <si>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</si>
  <si>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</si>
  <si>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</si>
  <si>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</si>
  <si>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</si>
  <si>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</si>
  <si>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</si>
  <si>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</si>
  <si>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</si>
  <si>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</si>
  <si>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</si>
  <si>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</si>
  <si>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</si>
  <si>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</si>
  <si>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</si>
  <si>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</si>
  <si>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</si>
  <si>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</si>
  <si>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</si>
  <si>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</si>
  <si>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</si>
  <si>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</si>
  <si>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</si>
  <si>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</si>
  <si>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</si>
  <si>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</si>
  <si>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</si>
  <si>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</si>
  <si>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</si>
  <si>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</si>
  <si>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</si>
  <si>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</si>
  <si>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</si>
  <si>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</si>
  <si>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</si>
  <si>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</si>
  <si>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</si>
  <si>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</si>
  <si>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</si>
  <si>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</si>
  <si>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</si>
  <si>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</si>
  <si>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</si>
  <si>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</si>
  <si>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</si>
  <si>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</si>
  <si>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</si>
  <si>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</si>
  <si>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</si>
  <si>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</si>
  <si>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</si>
  <si>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</si>
  <si>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</si>
  <si>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</si>
  <si>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</si>
  <si>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</si>
  <si>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</si>
  <si>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</si>
  <si>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</si>
  <si>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</si>
  <si>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</si>
  <si>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</si>
  <si>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</si>
  <si>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</si>
  <si>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</si>
  <si>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</si>
  <si>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</si>
  <si>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</si>
  <si>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</si>
  <si>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</si>
  <si>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</si>
  <si>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</si>
  <si>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</si>
  <si>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</si>
  <si>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</si>
  <si>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</si>
  <si>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</si>
  <si>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</si>
  <si>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</si>
  <si>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</si>
  <si>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</si>
  <si>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</si>
  <si>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</si>
  <si>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</si>
  <si>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</si>
  <si>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</si>
  <si>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</si>
  <si>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</si>
  <si>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</si>
  <si>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</si>
  <si>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</si>
  <si>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</si>
  <si>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</si>
  <si>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</si>
  <si>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</si>
  <si>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</si>
  <si>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</si>
  <si>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</si>
  <si>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</si>
  <si>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</si>
  <si>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</si>
  <si>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</si>
  <si>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</si>
  <si>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</si>
  <si>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</si>
  <si>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</si>
  <si>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</si>
  <si>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</si>
  <si>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</si>
  <si>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</si>
  <si>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</si>
  <si>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</si>
  <si>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</si>
  <si>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</si>
  <si>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</si>
  <si>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</si>
  <si>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</si>
  <si>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</si>
  <si>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</si>
  <si>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</si>
  <si>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</si>
  <si>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</si>
  <si>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</si>
  <si>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</si>
  <si>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</si>
  <si>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</si>
  <si>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</si>
  <si>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</si>
  <si>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</si>
  <si>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</si>
  <si>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</si>
  <si>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</si>
  <si>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</si>
  <si>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</si>
  <si>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</si>
  <si>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</si>
  <si>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</si>
  <si>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</si>
  <si>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</si>
  <si>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</si>
  <si>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</si>
  <si>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</si>
  <si>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</si>
  <si>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</si>
  <si>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</si>
  <si>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</si>
  <si>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</si>
  <si>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</si>
  <si>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</si>
  <si>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</si>
  <si>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</si>
  <si>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</si>
  <si>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</si>
  <si>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</si>
  <si>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</si>
  <si>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</si>
  <si>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</si>
  <si>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</si>
  <si>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</si>
  <si>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</si>
  <si>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</si>
  <si>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</si>
  <si>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</si>
  <si>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</si>
  <si>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</si>
  <si>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</si>
  <si>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</si>
  <si>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</si>
  <si>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</si>
  <si>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</si>
  <si>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</si>
  <si>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</si>
  <si>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</si>
  <si>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</si>
  <si>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</si>
  <si>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</si>
  <si>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</si>
  <si>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</si>
  <si>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</si>
  <si>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</si>
  <si>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</si>
  <si>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</si>
  <si>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</si>
  <si>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</si>
  <si>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</si>
  <si>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</si>
  <si>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</si>
  <si>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</si>
  <si>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</si>
  <si>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</si>
  <si>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</si>
  <si>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</si>
  <si>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</si>
  <si>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</si>
  <si>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</si>
  <si>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</si>
  <si>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</si>
  <si>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</si>
  <si>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</si>
  <si>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</si>
  <si>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</si>
  <si>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</si>
  <si>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</si>
  <si>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</si>
  <si>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</si>
  <si>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</si>
  <si>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</si>
  <si>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</si>
  <si>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</si>
  <si>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</si>
  <si>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</si>
  <si>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</si>
  <si>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</si>
  <si>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</si>
  <si>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</si>
  <si>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</si>
  <si>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</si>
  <si>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</si>
  <si>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</si>
  <si>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</si>
  <si>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</si>
  <si>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</si>
  <si>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</si>
  <si>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</si>
  <si>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</si>
  <si>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</si>
  <si>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</si>
  <si>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</si>
  <si>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</si>
  <si>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</si>
  <si>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</si>
  <si>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</si>
  <si>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</si>
  <si>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</si>
  <si>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</si>
  <si>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</si>
  <si>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</si>
  <si>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</si>
  <si>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</si>
  <si>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</si>
  <si>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</si>
  <si>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</si>
  <si>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</si>
  <si>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</si>
  <si>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</si>
  <si>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</si>
  <si>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</si>
  <si>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</si>
  <si>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</si>
  <si>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</si>
  <si>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</si>
  <si>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</si>
  <si>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</si>
  <si>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</si>
  <si>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</si>
  <si>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</si>
  <si>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</si>
  <si>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</si>
  <si>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</si>
  <si>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</si>
  <si>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</si>
  <si>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</si>
  <si>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</si>
  <si>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</si>
  <si>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</si>
  <si>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</si>
  <si>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</si>
  <si>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</si>
  <si>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</si>
  <si>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</si>
  <si>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</si>
  <si>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</si>
  <si>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</si>
  <si>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</si>
  <si>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</si>
  <si>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</si>
  <si>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</si>
  <si>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</si>
  <si>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</si>
  <si>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</si>
  <si>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</si>
  <si>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</si>
  <si>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</si>
  <si>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</si>
  <si>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</si>
  <si>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</si>
  <si>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</si>
  <si>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</si>
  <si>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</si>
  <si>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</si>
  <si>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</si>
  <si>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</si>
  <si>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</si>
  <si>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</si>
  <si>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</si>
  <si>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</si>
  <si>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</si>
  <si>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</si>
  <si>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</si>
  <si>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</si>
  <si>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</si>
  <si>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</si>
  <si>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</si>
  <si>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</si>
  <si>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</si>
  <si>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</si>
  <si>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</si>
  <si>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</si>
  <si>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</si>
  <si>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</si>
  <si>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</si>
  <si>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</si>
  <si>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</si>
  <si>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</si>
  <si>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</si>
  <si>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</si>
  <si>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</si>
  <si>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</si>
  <si>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</si>
  <si>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</si>
  <si>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</si>
  <si>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</si>
  <si>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</si>
  <si>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</si>
  <si>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</si>
  <si>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</si>
  <si>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</si>
  <si>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</si>
  <si>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</si>
  <si>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</si>
  <si>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</si>
  <si>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</si>
  <si>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</si>
  <si>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</si>
  <si>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</si>
  <si>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</si>
  <si>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</si>
  <si>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</si>
  <si>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</si>
  <si>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</si>
  <si>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</si>
  <si>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</si>
  <si>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</si>
  <si>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</si>
  <si>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</si>
  <si>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</si>
  <si>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</si>
  <si>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</si>
  <si>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</si>
  <si>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</si>
  <si>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</si>
  <si>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</si>
  <si>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</si>
  <si>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</si>
  <si>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</si>
  <si>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</si>
  <si>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</si>
  <si>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</si>
  <si>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</si>
  <si>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</si>
  <si>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</si>
  <si>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</si>
  <si>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</si>
  <si>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</si>
  <si>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</si>
  <si>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</si>
  <si>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</si>
  <si>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</si>
  <si>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</si>
  <si>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</si>
  <si>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</si>
  <si>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</si>
  <si>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</si>
  <si>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</si>
  <si>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</si>
  <si>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</si>
  <si>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</si>
  <si>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</si>
  <si>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</si>
  <si>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</si>
  <si>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</si>
  <si>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</si>
  <si>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</si>
  <si>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</si>
  <si>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</si>
  <si>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</si>
  <si>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</si>
  <si>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</si>
  <si>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</si>
  <si>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</si>
  <si>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</si>
  <si>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</si>
  <si>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</si>
  <si>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</si>
  <si>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</si>
  <si>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</si>
  <si>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</si>
  <si>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</si>
  <si>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</si>
  <si>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</si>
  <si>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</si>
  <si>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</si>
  <si>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</si>
  <si>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</si>
  <si>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</si>
  <si>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</si>
  <si>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</si>
  <si>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</si>
  <si>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</si>
  <si>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</si>
  <si>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</si>
  <si>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</si>
  <si>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</si>
  <si>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</si>
  <si>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</si>
  <si>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</si>
  <si>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</si>
  <si>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</si>
  <si>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</si>
  <si>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</si>
  <si>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</si>
  <si>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</si>
  <si>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</si>
  <si>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</si>
  <si>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</si>
  <si>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</si>
  <si>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</si>
  <si>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</si>
  <si>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</si>
  <si>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</si>
  <si>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</si>
  <si>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</si>
  <si>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</si>
  <si>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</si>
  <si>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</si>
  <si>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</si>
  <si>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</si>
  <si>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</si>
  <si>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</si>
  <si>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</si>
  <si>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</si>
  <si>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</si>
  <si>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</si>
  <si>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</si>
  <si>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</si>
  <si>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</si>
  <si>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</si>
  <si>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</si>
  <si>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</si>
  <si>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</si>
  <si>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</si>
  <si>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</si>
  <si>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</si>
  <si>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</si>
  <si>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</si>
  <si>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</si>
  <si>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</si>
  <si>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</si>
  <si>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</si>
  <si>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</si>
  <si>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</si>
  <si>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</si>
  <si>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</si>
  <si>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</si>
  <si>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</si>
  <si>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</si>
  <si>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</si>
  <si>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</si>
  <si>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</si>
  <si>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</si>
  <si>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</si>
  <si>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</si>
  <si>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</si>
  <si>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</si>
  <si>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</si>
  <si>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</si>
  <si>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</si>
  <si>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</si>
  <si>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</si>
  <si>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</si>
  <si>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</si>
  <si>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</si>
  <si>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</si>
  <si>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</si>
  <si>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</si>
  <si>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</si>
  <si>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</si>
  <si>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</si>
  <si>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</si>
  <si>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</si>
  <si>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</si>
  <si>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</si>
  <si>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</si>
  <si>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</si>
  <si>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</si>
  <si>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</si>
  <si>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</si>
  <si>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</si>
  <si>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</si>
  <si>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</si>
  <si>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</si>
  <si>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</si>
  <si>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</si>
  <si>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</si>
  <si>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</si>
  <si>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</si>
  <si>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</si>
  <si>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</si>
  <si>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</si>
  <si>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</si>
  <si>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</si>
  <si>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</si>
  <si>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</si>
  <si>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</si>
  <si>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</si>
  <si>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</si>
  <si>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</si>
  <si>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</si>
  <si>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</si>
  <si>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</si>
  <si>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</si>
  <si>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</si>
  <si>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</si>
  <si>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</si>
  <si>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</si>
  <si>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</si>
  <si>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</si>
  <si>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</si>
  <si>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</si>
  <si>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</si>
  <si>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</si>
  <si>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</si>
  <si>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</si>
  <si>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</si>
  <si>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</si>
  <si>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</si>
  <si>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</si>
  <si>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</si>
  <si>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</si>
  <si>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</si>
  <si>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</si>
  <si>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</si>
  <si>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</si>
  <si>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</si>
  <si>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</si>
  <si>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</si>
  <si>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</si>
  <si>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</si>
  <si>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</si>
  <si>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</si>
  <si>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</si>
  <si>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</si>
  <si>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</si>
  <si>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</si>
  <si>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</si>
  <si>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</si>
  <si>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</si>
  <si>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</si>
  <si>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</si>
  <si>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</si>
  <si>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</si>
  <si>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</si>
  <si>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</si>
  <si>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</si>
  <si>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</si>
  <si>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</si>
  <si>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</si>
  <si>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</si>
  <si>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</si>
  <si>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</si>
  <si>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</si>
  <si>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</si>
  <si>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</si>
  <si>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</si>
  <si>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</si>
  <si>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</si>
  <si>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</si>
  <si>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</si>
  <si>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</si>
  <si>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</si>
  <si>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</si>
  <si>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</si>
  <si>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</si>
  <si>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</si>
  <si>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</si>
  <si>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</si>
  <si>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</si>
  <si>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</si>
  <si>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</si>
  <si>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</si>
  <si>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</si>
  <si>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</si>
  <si>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</si>
  <si>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</si>
  <si>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</si>
  <si>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</si>
  <si>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</si>
  <si>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</si>
  <si>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</si>
  <si>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</si>
  <si>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</si>
  <si>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</si>
  <si>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</si>
  <si>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</si>
  <si>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</si>
  <si>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</si>
  <si>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</si>
  <si>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</si>
  <si>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</si>
  <si>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</si>
  <si>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</si>
  <si>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</si>
  <si>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</si>
  <si>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</si>
  <si>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</si>
  <si>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</si>
  <si>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</si>
  <si>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</si>
  <si>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</si>
  <si>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</si>
  <si>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</si>
  <si>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</si>
  <si>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</si>
  <si>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</si>
  <si>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</si>
  <si>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</si>
  <si>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</si>
  <si>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</si>
  <si>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</si>
  <si>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</si>
  <si>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</si>
  <si>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</si>
  <si>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</si>
  <si>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</si>
  <si>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</si>
  <si>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</si>
  <si>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</si>
  <si>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</si>
  <si>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</si>
  <si>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</si>
  <si>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</si>
  <si>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</si>
  <si>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</si>
  <si>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</si>
  <si>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</si>
  <si>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</si>
  <si>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</si>
  <si>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</si>
  <si>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</si>
  <si>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</si>
  <si>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</si>
  <si>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</si>
  <si>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</si>
  <si>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</si>
  <si>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</si>
  <si>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</si>
  <si>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</si>
  <si>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</si>
  <si>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</si>
  <si>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</si>
  <si>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</si>
  <si>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</si>
  <si>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</si>
  <si>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</si>
  <si>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</si>
  <si>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</si>
  <si>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</si>
  <si>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</si>
  <si>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</si>
  <si>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</si>
  <si>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</si>
  <si>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</si>
  <si>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</si>
  <si>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</si>
  <si>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</si>
  <si>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</si>
  <si>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</si>
  <si>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</si>
  <si>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</si>
  <si>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</si>
  <si>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</si>
  <si>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</si>
  <si>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</si>
  <si>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</si>
  <si>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</si>
  <si>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</si>
  <si>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</si>
  <si>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</si>
  <si>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</si>
  <si>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</si>
  <si>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</si>
  <si>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</si>
  <si>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</si>
  <si>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</si>
  <si>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</si>
  <si>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</si>
  <si>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</si>
  <si>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</si>
  <si>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</si>
  <si>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</si>
  <si>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</si>
  <si>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</si>
  <si>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</si>
  <si>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</si>
  <si>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</si>
  <si>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</si>
  <si>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</si>
  <si>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</si>
  <si>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</si>
  <si>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</si>
  <si>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</si>
  <si>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</si>
  <si>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</si>
  <si>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</si>
  <si>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</si>
  <si>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</si>
  <si>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</si>
  <si>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</si>
  <si>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</si>
  <si>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</si>
  <si>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</si>
  <si>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</si>
  <si>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</si>
  <si>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</si>
  <si>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</si>
  <si>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</si>
  <si>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</si>
  <si>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</si>
  <si>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</si>
  <si>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</si>
  <si>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</si>
  <si>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</si>
  <si>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</si>
  <si>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</si>
  <si>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</si>
  <si>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</si>
  <si>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</si>
  <si>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</si>
  <si>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</si>
  <si>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</si>
  <si>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</si>
  <si>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</si>
  <si>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</si>
  <si>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</si>
  <si>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</si>
  <si>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</si>
  <si>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</si>
  <si>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</si>
  <si>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</si>
  <si>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</si>
  <si>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</si>
  <si>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</si>
  <si>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</si>
  <si>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</si>
  <si>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</si>
  <si>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</si>
  <si>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</si>
  <si>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</si>
  <si>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</si>
  <si>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</si>
  <si>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</si>
  <si>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</si>
  <si>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</si>
  <si>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</si>
  <si>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</si>
  <si>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</si>
  <si>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</si>
  <si>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</si>
  <si>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</si>
  <si>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</si>
  <si>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</si>
  <si>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</si>
  <si>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</si>
  <si>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</si>
  <si>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</si>
  <si>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</si>
  <si>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</si>
  <si>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</si>
  <si>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</si>
  <si>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</si>
  <si>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</si>
  <si>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</si>
  <si>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</si>
  <si>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</si>
  <si>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</si>
  <si>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</si>
  <si>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</si>
  <si>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</si>
  <si>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</si>
  <si>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</si>
  <si>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</si>
  <si>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</si>
  <si>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</si>
  <si>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</si>
  <si>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</si>
  <si>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</si>
  <si>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</si>
  <si>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</si>
  <si>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</si>
  <si>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</si>
  <si>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</si>
  <si>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</si>
  <si>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</si>
  <si>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</si>
  <si>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</si>
  <si>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</si>
  <si>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</si>
  <si>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</si>
  <si>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</si>
  <si>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</si>
  <si>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</si>
  <si>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</si>
  <si>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</si>
  <si>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</si>
  <si>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</si>
  <si>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</si>
  <si>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</si>
  <si>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</si>
  <si>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</si>
  <si>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</si>
  <si>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</si>
  <si>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</si>
  <si>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</si>
  <si>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</si>
  <si>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</si>
  <si>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</si>
  <si>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</si>
  <si>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</si>
  <si>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</si>
  <si>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</si>
  <si>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</si>
  <si>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</si>
  <si>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</si>
  <si>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</si>
  <si>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</si>
  <si>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</si>
  <si>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</si>
  <si>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</si>
  <si>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</si>
  <si>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</si>
  <si>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</si>
  <si>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</si>
  <si>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</si>
  <si>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</si>
  <si>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</si>
  <si>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</si>
  <si>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</si>
  <si>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</si>
  <si>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</si>
  <si>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</si>
  <si>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</si>
  <si>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</si>
  <si>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</si>
  <si>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</si>
  <si>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</si>
  <si>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</si>
  <si>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</si>
  <si>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</si>
  <si>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</si>
  <si>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</si>
  <si>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</si>
  <si>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</si>
  <si>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</si>
  <si>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</si>
  <si>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</si>
  <si>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</si>
  <si>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</si>
  <si>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</si>
  <si>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</si>
  <si>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</si>
  <si>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</si>
  <si>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</si>
  <si>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</si>
  <si>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</si>
  <si>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</si>
  <si>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</si>
  <si>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</si>
  <si>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</si>
  <si>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</si>
  <si>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</si>
  <si>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</si>
  <si>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</si>
  <si>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</si>
  <si>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</si>
  <si>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</si>
  <si>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</si>
  <si>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</si>
  <si>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</si>
  <si>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</si>
  <si>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</si>
  <si>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</si>
  <si>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</si>
  <si>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</si>
  <si>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</si>
  <si>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</si>
  <si>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</si>
  <si>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</si>
  <si>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</si>
  <si>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</si>
  <si>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</si>
  <si>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</si>
  <si>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</si>
  <si>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</si>
  <si>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</si>
  <si>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</si>
  <si>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</si>
  <si>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</si>
  <si>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</si>
  <si>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</si>
  <si>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</si>
  <si>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</si>
  <si>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</si>
  <si>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</si>
  <si>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</si>
  <si>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</si>
  <si>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</si>
  <si>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</si>
  <si>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</si>
  <si>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</si>
  <si>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</si>
  <si>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</si>
  <si>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</si>
  <si>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</si>
  <si>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</si>
  <si>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</si>
  <si>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</si>
  <si>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</si>
  <si>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</si>
  <si>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</si>
  <si>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</si>
  <si>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</si>
  <si>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</si>
  <si>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</si>
  <si>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</si>
  <si>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</si>
  <si>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</si>
  <si>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</si>
  <si>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</si>
  <si>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</si>
  <si>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</si>
  <si>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</si>
  <si>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</si>
  <si>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</si>
  <si>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</si>
  <si>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</si>
  <si>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</si>
  <si>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</si>
  <si>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</si>
  <si>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</si>
  <si>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</si>
  <si>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</si>
  <si>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</si>
  <si>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</si>
  <si>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</si>
  <si>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</si>
  <si>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</si>
  <si>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</si>
  <si>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</si>
  <si>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</si>
  <si>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</si>
  <si>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</si>
  <si>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</si>
  <si>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</si>
  <si>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</si>
  <si>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</si>
  <si>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</si>
  <si>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</si>
  <si>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</si>
  <si>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</si>
  <si>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</si>
  <si>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</si>
  <si>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</si>
  <si>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</si>
  <si>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</si>
  <si>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</si>
  <si>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</si>
  <si>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</si>
  <si>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</si>
  <si>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</si>
  <si>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</si>
  <si>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</si>
  <si>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</si>
  <si>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</si>
  <si>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</si>
  <si>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</si>
  <si>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</si>
  <si>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</si>
  <si>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</si>
  <si>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</si>
  <si>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</si>
  <si>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</si>
  <si>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</si>
  <si>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</si>
  <si>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</si>
  <si>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</si>
  <si>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</si>
  <si>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</si>
  <si>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</si>
  <si>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</si>
  <si>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</si>
  <si>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</si>
  <si>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</si>
  <si>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</si>
  <si>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</si>
  <si>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</si>
  <si>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</si>
  <si>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</si>
  <si>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</si>
  <si>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</si>
  <si>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</si>
  <si>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</si>
  <si>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</si>
  <si>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</si>
  <si>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</si>
  <si>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</si>
  <si>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</si>
  <si>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</si>
  <si>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</si>
  <si>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</si>
  <si>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</si>
  <si>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</si>
  <si>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</si>
  <si>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</si>
  <si>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</si>
  <si>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</si>
  <si>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</si>
  <si>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</si>
  <si>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</si>
  <si>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</si>
  <si>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</si>
  <si>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</si>
  <si>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</si>
  <si>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</si>
  <si>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</si>
  <si>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</si>
  <si>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</si>
  <si>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</si>
  <si>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</si>
  <si>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</si>
  <si>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</si>
  <si>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</si>
  <si>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</si>
  <si>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</si>
  <si>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</si>
  <si>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</si>
  <si>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</si>
  <si>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</si>
  <si>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</si>
  <si>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</si>
  <si>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</si>
  <si>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</si>
  <si>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</si>
  <si>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</si>
  <si>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</si>
  <si>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</si>
  <si>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</si>
  <si>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</si>
  <si>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</si>
  <si>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</si>
  <si>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</si>
  <si>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</si>
  <si>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</si>
  <si>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</si>
  <si>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</si>
  <si>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</si>
  <si>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</si>
  <si>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</si>
  <si>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</si>
  <si>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</si>
  <si>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</si>
  <si>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</si>
  <si>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</si>
  <si>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</si>
  <si>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</si>
  <si>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</si>
  <si>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</si>
  <si>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</si>
  <si>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</si>
  <si>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</si>
  <si>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</si>
  <si>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</si>
  <si>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</si>
  <si>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</si>
  <si>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</si>
  <si>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</si>
  <si>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</si>
  <si>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</si>
  <si>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</si>
  <si>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</si>
  <si>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</si>
  <si>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</si>
  <si>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</si>
  <si>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</si>
  <si>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</si>
  <si>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</si>
  <si>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</si>
  <si>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</si>
  <si>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</si>
  <si>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</si>
  <si>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</si>
  <si>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</si>
  <si>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</si>
  <si>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</si>
  <si>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</si>
  <si>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</si>
  <si>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</si>
  <si>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</si>
  <si>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</si>
  <si>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</si>
  <si>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</si>
  <si>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</si>
  <si>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</si>
  <si>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</si>
  <si>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</si>
  <si>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</si>
  <si>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</si>
  <si>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</si>
  <si>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</si>
  <si>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</si>
  <si>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</si>
  <si>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</si>
  <si>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</si>
  <si>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</si>
  <si>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</si>
  <si>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</si>
  <si>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</si>
  <si>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</si>
  <si>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</si>
  <si>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</si>
  <si>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</si>
  <si>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</si>
  <si>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</si>
  <si>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</si>
  <si>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</si>
  <si>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</si>
  <si>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</si>
  <si>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</si>
  <si>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</si>
  <si>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</si>
  <si>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</si>
  <si>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</si>
  <si>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</si>
  <si>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</si>
  <si>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</si>
  <si>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</si>
  <si>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</si>
  <si>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</si>
  <si>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</si>
  <si>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</si>
  <si>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</si>
  <si>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</si>
  <si>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</si>
  <si>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</si>
  <si>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</si>
  <si>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</si>
  <si>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</si>
  <si>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</si>
  <si>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</si>
  <si>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</si>
  <si>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</si>
  <si>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</si>
  <si>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</si>
  <si>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</si>
  <si>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</si>
  <si>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</si>
  <si>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</si>
  <si>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</si>
  <si>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</si>
  <si>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</si>
  <si>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</si>
  <si>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</si>
  <si>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</si>
  <si>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</si>
  <si>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</si>
  <si>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</si>
  <si>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</si>
  <si>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</si>
  <si>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</si>
  <si>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</si>
  <si>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</si>
  <si>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</si>
  <si>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</si>
  <si>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</si>
  <si>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</si>
  <si>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</si>
  <si>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</si>
  <si>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</si>
  <si>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</si>
  <si>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</si>
  <si>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</si>
  <si>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</si>
  <si>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</si>
  <si>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</si>
  <si>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</si>
  <si>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</si>
  <si>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</si>
  <si>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</si>
  <si>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</si>
  <si>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</si>
  <si>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</si>
  <si>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</si>
  <si>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</si>
  <si>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</si>
  <si>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</si>
  <si>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</si>
  <si>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</si>
  <si>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</si>
  <si>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</si>
  <si>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</si>
  <si>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</si>
  <si>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</si>
  <si>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</si>
  <si>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</si>
  <si>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</si>
  <si>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</si>
  <si>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</si>
  <si>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</si>
  <si>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</si>
  <si>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</si>
  <si>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</si>
  <si>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</si>
  <si>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</si>
  <si>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</si>
  <si>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</si>
  <si>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</si>
  <si>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</si>
  <si>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</si>
  <si>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</si>
  <si>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</si>
  <si>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</si>
  <si>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</si>
  <si>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</si>
  <si>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</si>
  <si>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</si>
  <si>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</si>
  <si>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</si>
  <si>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</si>
  <si>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</si>
  <si>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</si>
  <si>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</si>
  <si>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</si>
  <si>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</si>
  <si>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</si>
  <si>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</si>
  <si>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</si>
  <si>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</si>
  <si>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</si>
  <si>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</si>
  <si>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</si>
  <si>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</si>
  <si>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</si>
  <si>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</si>
  <si>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</si>
  <si>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</si>
  <si>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</si>
  <si>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</si>
  <si>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</si>
  <si>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</si>
  <si>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</si>
  <si>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</si>
  <si>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</si>
  <si>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</si>
  <si>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</si>
  <si>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</si>
  <si>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</si>
  <si>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</si>
  <si>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</si>
  <si>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</si>
  <si>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</si>
  <si>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</si>
  <si>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</si>
  <si>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</si>
  <si>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</si>
  <si>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</si>
  <si>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</si>
  <si>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</si>
  <si>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</si>
  <si>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</si>
  <si>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</si>
  <si>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</si>
  <si>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</si>
  <si>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</si>
  <si>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</si>
  <si>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</si>
  <si>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</si>
  <si>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</si>
  <si>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</si>
  <si>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</si>
  <si>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</si>
  <si>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</si>
  <si>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</si>
  <si>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</si>
  <si>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</si>
  <si>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</si>
  <si>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</si>
  <si>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</si>
  <si>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</si>
  <si>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</si>
  <si>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</si>
  <si>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</si>
  <si>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</si>
  <si>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</si>
  <si>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</si>
  <si>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</si>
  <si>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</si>
  <si>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</si>
  <si>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</si>
  <si>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</si>
  <si>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</si>
  <si>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</si>
  <si>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</si>
  <si>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</si>
  <si>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</si>
  <si>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</si>
  <si>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</si>
  <si>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</si>
  <si>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</si>
  <si>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</si>
  <si>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</si>
  <si>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</si>
  <si>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</si>
  <si>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</si>
  <si>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</si>
  <si>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</si>
  <si>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</si>
  <si>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</si>
  <si>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</si>
  <si>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</si>
  <si>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</si>
  <si>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</si>
  <si>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</si>
  <si>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</si>
  <si>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</si>
  <si>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</si>
  <si>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</si>
  <si>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</si>
  <si>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</si>
  <si>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</si>
  <si>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</si>
  <si>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</si>
  <si>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</si>
  <si>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</si>
  <si>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</si>
  <si>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</si>
  <si>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</si>
  <si>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</si>
  <si>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</si>
  <si>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</si>
  <si>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</si>
  <si>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</si>
  <si>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</si>
  <si>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</si>
  <si>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</si>
  <si>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</si>
  <si>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</si>
  <si>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</si>
  <si>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</si>
  <si>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</si>
  <si>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</si>
  <si>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</si>
  <si>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</si>
  <si>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</si>
  <si>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</si>
  <si>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</si>
  <si>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</si>
  <si>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</si>
  <si>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</si>
  <si>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</si>
  <si>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</si>
  <si>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</si>
  <si>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</si>
  <si>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</si>
  <si>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</si>
  <si>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</si>
  <si>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</si>
  <si>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</si>
  <si>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</si>
  <si>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</si>
  <si>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</si>
  <si>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</si>
  <si>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</si>
  <si>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</si>
  <si>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</si>
  <si>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</si>
  <si>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</si>
  <si>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</si>
  <si>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</si>
  <si>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</si>
  <si>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</si>
  <si>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</si>
  <si>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</si>
  <si>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</si>
  <si>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</si>
  <si>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</si>
  <si>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</si>
  <si>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</si>
  <si>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</si>
  <si>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</si>
  <si>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</si>
  <si>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</si>
  <si>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</si>
  <si>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</si>
  <si>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</si>
  <si>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</si>
  <si>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</si>
  <si>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</si>
  <si>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</si>
  <si>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</si>
  <si>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</si>
  <si>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</si>
  <si>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</si>
  <si>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</si>
  <si>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</si>
  <si>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</si>
  <si>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</si>
  <si>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</si>
  <si>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</si>
  <si>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</si>
  <si>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</si>
  <si>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</si>
  <si>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</si>
  <si>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</si>
  <si>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</si>
  <si>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</si>
  <si>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</si>
  <si>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</si>
  <si>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</si>
  <si>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</si>
  <si>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</si>
  <si>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</si>
  <si>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</si>
  <si>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</si>
  <si>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</si>
  <si>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</si>
  <si>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</si>
  <si>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</si>
  <si>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</si>
  <si>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</si>
  <si>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</si>
  <si>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</si>
  <si>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</si>
  <si>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</si>
  <si>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</si>
  <si>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</si>
  <si>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</si>
  <si>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</si>
  <si>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</si>
  <si>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</si>
  <si>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</si>
  <si>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</si>
  <si>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</si>
  <si>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</si>
  <si>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</si>
  <si>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</si>
  <si>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</si>
  <si>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</si>
  <si>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</si>
  <si>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</si>
  <si>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</si>
  <si>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</si>
  <si>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</si>
  <si>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</si>
  <si>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</si>
  <si>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</si>
  <si>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</si>
  <si>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</si>
  <si>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</si>
  <si>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</si>
  <si>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</si>
  <si>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</si>
  <si>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</si>
  <si>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</si>
  <si>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</si>
  <si>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</si>
  <si>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</si>
  <si>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</si>
  <si>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</si>
  <si>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</si>
  <si>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</si>
  <si>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</si>
  <si>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</si>
  <si>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</si>
  <si>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</si>
  <si>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</si>
  <si>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</si>
  <si>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</si>
  <si>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</si>
  <si>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</si>
  <si>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</si>
  <si>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</si>
  <si>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</si>
  <si>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</si>
  <si>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</si>
  <si>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</si>
  <si>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</si>
  <si>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</si>
  <si>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</si>
  <si>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</si>
  <si>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</si>
  <si>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</si>
  <si>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</si>
  <si>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</si>
  <si>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</si>
  <si>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</si>
  <si>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</si>
  <si>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</si>
  <si>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</si>
  <si>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</si>
  <si>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</si>
  <si>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</si>
  <si>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</si>
  <si>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</si>
  <si>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</si>
  <si>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</si>
  <si>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</si>
  <si>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</si>
  <si>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</si>
  <si>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</si>
  <si>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</si>
  <si>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</si>
  <si>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</si>
  <si>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</si>
  <si>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</si>
  <si>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</si>
  <si>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</si>
  <si>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</si>
  <si>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</si>
  <si>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</si>
  <si>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</si>
  <si>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</si>
  <si>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</si>
  <si>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</si>
  <si>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</si>
  <si>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</si>
  <si>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</si>
  <si>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</si>
  <si>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</si>
  <si>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</si>
  <si>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</si>
  <si>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</si>
  <si>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</si>
  <si>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</si>
  <si>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</si>
  <si>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</si>
  <si>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</si>
  <si>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</si>
  <si>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</si>
  <si>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</si>
  <si>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</si>
  <si>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</si>
  <si>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</si>
  <si>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</si>
  <si>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</si>
  <si>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</si>
  <si>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</si>
  <si>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</si>
  <si>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</si>
  <si>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</si>
  <si>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</si>
  <si>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</si>
  <si>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</si>
  <si>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</si>
  <si>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</si>
  <si>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</si>
  <si>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</si>
  <si>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</si>
  <si>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</si>
  <si>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</si>
  <si>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</si>
  <si>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</si>
  <si>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</si>
  <si>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</si>
  <si>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</si>
  <si>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</si>
  <si>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</si>
  <si>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</si>
  <si>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</si>
  <si>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</si>
  <si>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</si>
  <si>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</si>
  <si>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</si>
  <si>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</si>
  <si>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</si>
  <si>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</si>
  <si>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</si>
  <si>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</si>
  <si>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</si>
  <si>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</si>
  <si>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</si>
  <si>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</si>
  <si>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</si>
  <si>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</si>
  <si>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</si>
  <si>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</si>
  <si>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</si>
  <si>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</si>
  <si>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</si>
  <si>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</si>
  <si>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</si>
  <si>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</si>
  <si>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</si>
  <si>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</si>
  <si>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</si>
  <si>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</si>
  <si>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</si>
  <si>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</si>
  <si>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</si>
  <si>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</si>
  <si>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</si>
  <si>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</si>
  <si>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</si>
  <si>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</si>
  <si>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</si>
  <si>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</si>
  <si>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</si>
  <si>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</si>
  <si>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</si>
  <si>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</si>
  <si>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</si>
  <si>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</si>
  <si>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</si>
  <si>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</si>
  <si>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</si>
  <si>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</si>
  <si>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</si>
  <si>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</si>
  <si>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</si>
  <si>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</si>
  <si>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</si>
  <si>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</si>
  <si>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</si>
  <si>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</si>
  <si>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</si>
  <si>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</si>
  <si>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</si>
  <si>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</si>
  <si>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</si>
  <si>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</si>
  <si>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</si>
  <si>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</si>
  <si>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</si>
  <si>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</si>
  <si>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</si>
  <si>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</si>
  <si>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</si>
  <si>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</si>
  <si>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</si>
  <si>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</si>
  <si>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</si>
  <si>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</si>
  <si>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</si>
  <si>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</si>
  <si>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</si>
  <si>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</si>
  <si>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</si>
  <si>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</si>
  <si>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</si>
  <si>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</si>
  <si>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</si>
  <si>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</si>
  <si>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</si>
  <si>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</si>
  <si>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</si>
  <si>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</si>
  <si>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</si>
  <si>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</si>
  <si>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</si>
  <si>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</si>
  <si>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</si>
  <si>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</si>
  <si>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</si>
  <si>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</si>
  <si>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</si>
  <si>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</si>
  <si>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</si>
  <si>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</si>
  <si>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</si>
  <si>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</si>
  <si>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</si>
  <si>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</si>
  <si>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</si>
  <si>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</si>
  <si>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</si>
  <si>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</si>
  <si>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</si>
  <si>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</si>
  <si>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</si>
  <si>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</si>
  <si>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</si>
  <si>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</si>
  <si>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</si>
  <si>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</si>
  <si>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</si>
  <si>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</si>
  <si>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</si>
  <si>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</si>
  <si>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</si>
  <si>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</si>
  <si>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</si>
  <si>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</si>
  <si>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</si>
  <si>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</si>
  <si>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</si>
  <si>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</si>
  <si>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</si>
  <si>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</si>
  <si>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</si>
  <si>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</si>
  <si>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</si>
  <si>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</si>
  <si>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</si>
  <si>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</si>
  <si>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</si>
  <si>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</si>
  <si>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</si>
  <si>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</si>
  <si>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</si>
  <si>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</si>
  <si>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</si>
  <si>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</si>
  <si>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</si>
  <si>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</si>
  <si>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</si>
  <si>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</si>
  <si>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</si>
  <si>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</si>
  <si>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</si>
  <si>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</si>
  <si>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</si>
  <si>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</si>
  <si>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</si>
  <si>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</si>
  <si>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</si>
  <si>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</si>
  <si>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</si>
  <si>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</si>
  <si>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</si>
  <si>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</si>
  <si>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</si>
  <si>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</si>
  <si>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</si>
  <si>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</si>
  <si>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</si>
  <si>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</si>
  <si>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</si>
  <si>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</si>
  <si>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</si>
  <si>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</si>
  <si>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</si>
  <si>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</si>
  <si>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</si>
  <si>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</si>
  <si>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</si>
  <si>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</si>
  <si>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</si>
  <si>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</si>
  <si>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</si>
  <si>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</si>
  <si>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</si>
  <si>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</si>
  <si>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</si>
  <si>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</si>
  <si>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</si>
  <si>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</si>
  <si>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</si>
  <si>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</si>
  <si>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</si>
  <si>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</si>
  <si>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</si>
  <si>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</si>
  <si>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</si>
  <si>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</si>
  <si>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</si>
  <si>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</si>
  <si>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</si>
  <si>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</si>
  <si>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</si>
  <si>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</si>
  <si>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</si>
  <si>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</si>
  <si>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</si>
  <si>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</si>
  <si>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</si>
  <si>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</si>
  <si>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</si>
  <si>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</si>
  <si>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</si>
  <si>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</si>
  <si>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</si>
  <si>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</si>
  <si>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</si>
  <si>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</si>
  <si>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</si>
  <si>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</si>
  <si>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</si>
  <si>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</si>
  <si>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</si>
  <si>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</si>
  <si>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</si>
  <si>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</si>
  <si>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</si>
  <si>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</si>
  <si>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</si>
  <si>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</si>
  <si>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</si>
  <si>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</si>
  <si>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</si>
  <si>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</si>
  <si>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</si>
  <si>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</si>
  <si>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</si>
  <si>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</si>
  <si>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</si>
  <si>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</si>
  <si>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</si>
  <si>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</si>
  <si>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</si>
  <si>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</si>
  <si>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</si>
  <si>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</si>
  <si>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</si>
  <si>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</si>
  <si>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</si>
  <si>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</si>
  <si>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</si>
  <si>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</si>
  <si>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</si>
  <si>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</si>
  <si>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</si>
  <si>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</si>
  <si>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</si>
  <si>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</si>
  <si>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</si>
  <si>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</si>
  <si>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</si>
  <si>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</si>
  <si>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</si>
  <si>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</si>
  <si>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</si>
  <si>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</si>
  <si>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</si>
  <si>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</si>
  <si>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</si>
  <si>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</si>
  <si>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</si>
  <si>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</si>
  <si>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</si>
  <si>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</si>
  <si>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</si>
  <si>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</si>
  <si>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</si>
  <si>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</si>
  <si>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</si>
  <si>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</si>
  <si>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</si>
  <si>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</si>
  <si>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</si>
  <si>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</si>
  <si>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</si>
  <si>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</si>
  <si>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</si>
  <si>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</si>
  <si>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</si>
  <si>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</si>
  <si>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</si>
  <si>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</si>
  <si>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</si>
  <si>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</si>
  <si>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</si>
  <si>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</si>
  <si>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</si>
  <si>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</si>
  <si>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</si>
  <si>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</si>
  <si>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</si>
  <si>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</si>
  <si>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</si>
  <si>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</si>
  <si>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</si>
  <si>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</si>
  <si>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</si>
  <si>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</si>
  <si>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</si>
  <si>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</si>
  <si>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</si>
  <si>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</si>
  <si>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</si>
  <si>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</si>
  <si>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</si>
  <si>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</si>
  <si>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</si>
  <si>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</si>
  <si>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</si>
  <si>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</si>
  <si>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</si>
  <si>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</si>
  <si>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</si>
  <si>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</si>
  <si>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</si>
  <si>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</si>
  <si>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</si>
  <si>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</si>
  <si>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</si>
  <si>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</si>
  <si>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</si>
  <si>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</si>
  <si>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</si>
  <si>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</si>
  <si>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</si>
  <si>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</si>
  <si>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</si>
  <si>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</si>
  <si>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</si>
  <si>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</si>
  <si>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</si>
  <si>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</si>
  <si>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</si>
  <si>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</si>
  <si>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</si>
  <si>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</si>
  <si>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</si>
  <si>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</si>
  <si>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</si>
  <si>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</si>
  <si>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</si>
  <si>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</si>
  <si>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</si>
  <si>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</si>
  <si>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</si>
  <si>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</si>
  <si>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</si>
  <si>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</si>
  <si>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</si>
  <si>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</si>
  <si>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</si>
  <si>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</si>
  <si>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</si>
  <si>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</si>
  <si>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</si>
  <si>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</si>
  <si>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</si>
  <si>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</si>
  <si>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</si>
  <si>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</si>
  <si>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</si>
  <si>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</si>
  <si>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</si>
  <si>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</si>
  <si>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</si>
  <si>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</si>
  <si>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</si>
  <si>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</si>
  <si>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</si>
  <si>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</si>
  <si>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</si>
  <si>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</si>
  <si>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</si>
  <si>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</si>
  <si>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</si>
  <si>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</si>
  <si>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</si>
  <si>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</si>
  <si>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</si>
  <si>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</si>
  <si>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</si>
  <si>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</si>
  <si>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</si>
  <si>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</si>
  <si>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</si>
  <si>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</si>
  <si>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</si>
  <si>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</si>
  <si>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</si>
  <si>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</si>
  <si>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</si>
  <si>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</si>
  <si>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</si>
  <si>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</si>
  <si>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</si>
  <si>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</si>
  <si>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</si>
  <si>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</si>
  <si>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</si>
  <si>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</si>
  <si>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</si>
  <si>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</si>
  <si>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</si>
  <si>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</si>
  <si>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</si>
  <si>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</si>
  <si>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</si>
  <si>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</si>
  <si>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</si>
  <si>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</si>
  <si>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</si>
  <si>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</si>
  <si>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</si>
  <si>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</si>
  <si>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</si>
  <si>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</si>
  <si>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</si>
  <si>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</si>
  <si>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</si>
  <si>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</si>
  <si>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</si>
  <si>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</si>
  <si>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</si>
  <si>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</si>
  <si>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</si>
  <si>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</si>
  <si>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</si>
  <si>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</si>
  <si>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</si>
  <si>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</si>
  <si>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</si>
  <si>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</si>
  <si>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</si>
  <si>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</si>
  <si>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</si>
  <si>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</si>
  <si>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</si>
  <si>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</si>
  <si>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</si>
  <si>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</si>
  <si>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</si>
  <si>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</si>
  <si>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</si>
  <si>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</si>
  <si>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</si>
  <si>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</si>
  <si>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</si>
  <si>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</si>
  <si>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</si>
  <si>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</si>
  <si>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</si>
  <si>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</si>
  <si>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</si>
  <si>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</si>
  <si>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</si>
  <si>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</si>
  <si>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</si>
  <si>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</si>
  <si>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</si>
  <si>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</si>
  <si>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</si>
  <si>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</si>
  <si>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</si>
  <si>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</si>
  <si>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</si>
  <si>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</si>
  <si>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</si>
  <si>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</si>
  <si>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</si>
  <si>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</si>
  <si>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</si>
  <si>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</si>
  <si>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</si>
  <si>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</si>
  <si>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</si>
  <si>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</si>
  <si>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</si>
  <si>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</si>
  <si>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</si>
  <si>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</si>
  <si>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</si>
  <si>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</si>
  <si>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</si>
  <si>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</si>
  <si>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</si>
  <si>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</si>
  <si>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</si>
  <si>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</si>
  <si>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</si>
  <si>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</si>
  <si>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</si>
  <si>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</si>
  <si>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</si>
  <si>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</si>
  <si>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</si>
  <si>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</si>
  <si>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</si>
  <si>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</si>
  <si>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</si>
  <si>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</si>
  <si>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</si>
  <si>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</si>
  <si>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</si>
  <si>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</si>
  <si>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</si>
  <si>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</si>
  <si>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</si>
  <si>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</si>
  <si>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</si>
  <si>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</si>
  <si>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</si>
  <si>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</si>
  <si>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</si>
  <si>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</si>
  <si>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</si>
  <si>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</si>
  <si>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</si>
  <si>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</si>
  <si>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</si>
  <si>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</si>
  <si>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</si>
  <si>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</si>
  <si>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</si>
  <si>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</si>
  <si>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</si>
  <si>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</si>
  <si>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</si>
  <si>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</si>
  <si>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</si>
  <si>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</si>
  <si>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</si>
  <si>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</si>
  <si>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</si>
  <si>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</si>
  <si>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</si>
  <si>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</si>
  <si>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</si>
  <si>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</si>
  <si>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</si>
  <si>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</si>
  <si>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</si>
  <si>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</si>
  <si>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</si>
  <si>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</si>
  <si>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</si>
  <si>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</si>
  <si>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</si>
  <si>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</si>
  <si>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</si>
  <si>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</si>
  <si>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</si>
  <si>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</si>
  <si>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</si>
  <si>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</si>
  <si>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</si>
  <si>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</si>
  <si>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</si>
  <si>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</si>
  <si>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</si>
  <si>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</si>
  <si>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</si>
  <si>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</si>
  <si>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</si>
  <si>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</si>
  <si>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</si>
  <si>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</si>
  <si>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</si>
  <si>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</si>
  <si>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</si>
  <si>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</si>
  <si>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</si>
  <si>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</si>
  <si>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</si>
  <si>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</si>
  <si>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</si>
  <si>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</si>
  <si>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</si>
  <si>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</si>
  <si>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</si>
  <si>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</si>
  <si>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</si>
  <si>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</si>
  <si>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</si>
  <si>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</si>
  <si>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</si>
  <si>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</si>
  <si>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</si>
  <si>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</si>
  <si>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</si>
  <si>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</si>
  <si>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</si>
  <si>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</si>
  <si>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</si>
  <si>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</si>
  <si>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</si>
  <si>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</si>
  <si>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</si>
  <si>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</si>
  <si>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</si>
  <si>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</si>
  <si>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</si>
  <si>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</si>
  <si>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</si>
  <si>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</si>
  <si>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</si>
  <si>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</si>
  <si>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</si>
  <si>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</si>
  <si>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</si>
  <si>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</si>
  <si>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</si>
  <si>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</si>
  <si>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</si>
  <si>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</si>
  <si>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</si>
  <si>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</si>
  <si>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</si>
  <si>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</si>
  <si>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</si>
  <si>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</si>
  <si>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</si>
  <si>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</si>
  <si>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</si>
  <si>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</si>
  <si>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</si>
  <si>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</si>
  <si>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</si>
  <si>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</si>
  <si>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</si>
  <si>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</si>
  <si>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</si>
  <si>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</si>
  <si>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</si>
  <si>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</si>
  <si>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</si>
  <si>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</si>
  <si>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</si>
  <si>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</si>
  <si>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</si>
  <si>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</si>
  <si>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</si>
  <si>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</si>
  <si>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</si>
  <si>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</si>
  <si>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</si>
  <si>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</si>
  <si>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</si>
  <si>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</si>
  <si>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</si>
  <si>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</si>
  <si>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</si>
  <si>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</si>
  <si>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</si>
  <si>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</si>
  <si>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</si>
  <si>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</si>
  <si>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</si>
  <si>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</si>
  <si>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</si>
  <si>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</si>
  <si>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</si>
  <si>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</si>
  <si>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</si>
  <si>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</si>
  <si>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</si>
  <si>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</si>
  <si>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</si>
  <si>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</si>
  <si>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</si>
  <si>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</si>
  <si>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</si>
  <si>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</si>
  <si>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</si>
  <si>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</si>
  <si>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</si>
  <si>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</si>
  <si>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</si>
  <si>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</si>
  <si>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</si>
  <si>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</si>
  <si>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</si>
  <si>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</si>
  <si>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</si>
  <si>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</si>
  <si>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</si>
  <si>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</si>
  <si>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</si>
  <si>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</si>
  <si>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</si>
  <si>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</si>
  <si>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</si>
  <si>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</si>
  <si>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</si>
  <si>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</si>
  <si>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</si>
  <si>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</si>
  <si>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</si>
  <si>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</si>
  <si>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</si>
  <si>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</si>
  <si>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</si>
  <si>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</si>
  <si>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</si>
  <si>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</si>
  <si>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</si>
  <si>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</si>
  <si>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</si>
  <si>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</si>
  <si>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</si>
  <si>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</si>
  <si>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</si>
  <si>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</si>
  <si>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</si>
  <si>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</si>
  <si>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</si>
  <si>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</si>
  <si>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</si>
  <si>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</si>
  <si>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</si>
  <si>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</si>
  <si>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</si>
  <si>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</si>
  <si>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</si>
  <si>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</si>
  <si>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</si>
  <si>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</si>
  <si>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</si>
  <si>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</si>
  <si>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</si>
  <si>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</si>
  <si>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</si>
  <si>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</si>
  <si>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</si>
  <si>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</si>
  <si>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</si>
  <si>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</si>
  <si>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</si>
  <si>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</si>
  <si>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</si>
  <si>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</si>
  <si>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</si>
  <si>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</si>
  <si>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</si>
  <si>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</si>
  <si>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</si>
  <si>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</si>
  <si>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</si>
  <si>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</si>
  <si>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</si>
  <si>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</si>
  <si>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</si>
  <si>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</si>
  <si>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</si>
  <si>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</si>
  <si>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</si>
  <si>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</si>
  <si>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</si>
  <si>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</si>
  <si>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</si>
  <si>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</si>
  <si>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</si>
  <si>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</si>
  <si>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</si>
  <si>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</si>
  <si>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</si>
  <si>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</si>
  <si>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</si>
  <si>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</si>
  <si>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</si>
  <si>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</si>
  <si>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</si>
  <si>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</si>
  <si>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</si>
  <si>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</si>
  <si>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</si>
  <si>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</si>
  <si>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</si>
  <si>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</si>
  <si>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</si>
  <si>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</si>
  <si>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</si>
  <si>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</si>
  <si>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</si>
  <si>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</si>
  <si>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</si>
  <si>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</si>
  <si>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</si>
  <si>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</si>
  <si>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</si>
  <si>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</si>
  <si>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</si>
  <si>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</si>
  <si>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</si>
  <si>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</si>
  <si>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</si>
  <si>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</si>
  <si>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</si>
  <si>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</si>
  <si>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</si>
  <si>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</si>
  <si>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</si>
  <si>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</si>
  <si>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</si>
  <si>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</si>
  <si>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</si>
  <si>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</si>
  <si>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</si>
  <si>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</si>
  <si>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</si>
  <si>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</si>
  <si>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</si>
  <si>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</si>
  <si>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</si>
  <si>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</si>
  <si>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</si>
  <si>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</si>
  <si>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</si>
  <si>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</si>
  <si>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</si>
  <si>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</si>
  <si>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</si>
  <si>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</si>
  <si>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</si>
  <si>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</si>
  <si>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</si>
  <si>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</si>
  <si>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</si>
  <si>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</si>
  <si>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</si>
  <si>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</si>
  <si>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</si>
  <si>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</si>
  <si>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</si>
  <si>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</si>
  <si>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</si>
  <si>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</si>
  <si>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</si>
  <si>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</si>
  <si>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</si>
  <si>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</si>
  <si>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</si>
  <si>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</si>
  <si>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</si>
  <si>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</si>
  <si>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</si>
  <si>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</si>
  <si>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</si>
  <si>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</si>
  <si>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</si>
  <si>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</si>
  <si>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</si>
  <si>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</si>
  <si>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</si>
  <si>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</si>
  <si>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</si>
  <si>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</si>
  <si>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</si>
  <si>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</si>
  <si>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</si>
  <si>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</si>
  <si>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</si>
  <si>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</si>
  <si>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</si>
  <si>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</si>
  <si>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</si>
  <si>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</si>
  <si>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</si>
  <si>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</si>
  <si>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</si>
  <si>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</si>
  <si>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</si>
  <si>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</si>
  <si>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</si>
  <si>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</si>
  <si>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</si>
  <si>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</si>
  <si>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</si>
  <si>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</si>
  <si>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</si>
  <si>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</si>
  <si>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</si>
  <si>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</si>
  <si>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</si>
  <si>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</si>
  <si>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</si>
  <si>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</si>
  <si>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</si>
  <si>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</si>
  <si>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</si>
  <si>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</si>
  <si>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</si>
  <si>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</si>
  <si>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</si>
  <si>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</si>
  <si>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</si>
  <si>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</si>
  <si>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</si>
  <si>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</si>
  <si>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</si>
  <si>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</si>
  <si>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</si>
  <si>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</si>
  <si>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</si>
  <si>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</si>
  <si>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</si>
  <si>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</si>
  <si>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</si>
  <si>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</si>
  <si>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</si>
  <si>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</si>
  <si>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</si>
  <si>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</si>
  <si>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</si>
  <si>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</si>
  <si>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</si>
  <si>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</si>
  <si>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</si>
  <si>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</si>
  <si>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</si>
  <si>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</si>
  <si>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</si>
  <si>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</si>
  <si>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</si>
  <si>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</si>
  <si>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</si>
  <si>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</si>
  <si>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</si>
  <si>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</si>
  <si>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</si>
  <si>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</si>
  <si>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</si>
  <si>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</si>
  <si>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</si>
  <si>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</si>
  <si>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</si>
  <si>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</si>
  <si>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</si>
  <si>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</si>
  <si>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</si>
  <si>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</si>
  <si>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</si>
  <si>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</si>
  <si>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</si>
  <si>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</si>
  <si>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</si>
  <si>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</si>
  <si>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</si>
  <si>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</si>
  <si>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</si>
  <si>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</si>
  <si>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</si>
  <si>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</si>
  <si>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</si>
  <si>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</si>
  <si>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</si>
  <si>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</si>
  <si>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</si>
  <si>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</si>
  <si>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</si>
  <si>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</si>
  <si>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</si>
  <si>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</si>
  <si>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</si>
  <si>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</si>
  <si>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</si>
  <si>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</si>
  <si>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</si>
  <si>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</si>
  <si>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</si>
  <si>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</si>
  <si>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</si>
  <si>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</si>
  <si>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</si>
  <si>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</si>
  <si>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</si>
  <si>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</si>
  <si>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</si>
  <si>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</si>
  <si>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</si>
  <si>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</si>
  <si>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</si>
  <si>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</si>
  <si>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</si>
  <si>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</si>
  <si>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</si>
  <si>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</si>
  <si>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</si>
  <si>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</si>
  <si>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</si>
  <si>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</si>
  <si>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</si>
  <si>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</si>
  <si>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</si>
  <si>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</si>
  <si>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</si>
  <si>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</si>
  <si>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</si>
  <si>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</si>
  <si>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</si>
  <si>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</si>
  <si>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</si>
  <si>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</si>
  <si>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</si>
  <si>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</si>
  <si>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</si>
  <si>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</si>
  <si>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</si>
  <si>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</si>
  <si>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</si>
  <si>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</si>
  <si>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</si>
  <si>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</si>
  <si>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</si>
  <si>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</si>
  <si>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</si>
  <si>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</si>
  <si>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</si>
  <si>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</si>
  <si>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</si>
  <si>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</si>
  <si>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</si>
  <si>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</si>
  <si>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</si>
  <si>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</si>
  <si>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</si>
  <si>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</si>
  <si>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</si>
  <si>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</si>
  <si>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</si>
  <si>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</si>
  <si>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</si>
  <si>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</si>
  <si>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</si>
  <si>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</si>
  <si>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</si>
  <si>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</si>
  <si>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</si>
  <si>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</si>
  <si>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</si>
  <si>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</si>
  <si>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</si>
  <si>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</si>
  <si>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</si>
  <si>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</si>
  <si>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</si>
  <si>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</si>
  <si>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</si>
  <si>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</si>
  <si>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</si>
  <si>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</si>
  <si>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</si>
  <si>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</si>
  <si>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</si>
  <si>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</si>
  <si>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</si>
  <si>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</si>
  <si>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</si>
  <si>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</si>
  <si>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</si>
  <si>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</si>
  <si>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</si>
  <si>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</si>
  <si>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</si>
  <si>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</si>
  <si>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</si>
  <si>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</si>
  <si>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</si>
  <si>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</si>
  <si>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</si>
  <si>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</si>
  <si>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</si>
  <si>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</si>
  <si>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</si>
  <si>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</si>
  <si>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</si>
  <si>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</si>
  <si>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</si>
  <si>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</si>
  <si>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</si>
  <si>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</si>
  <si>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</si>
  <si>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</si>
  <si>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</si>
  <si>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</si>
  <si>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</si>
  <si>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</si>
  <si>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</si>
  <si>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</si>
  <si>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</si>
  <si>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</si>
  <si>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</si>
  <si>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</si>
  <si>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</si>
  <si>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</si>
  <si>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</si>
  <si>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</si>
  <si>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</si>
  <si>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</si>
  <si>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</si>
  <si>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</si>
  <si>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</si>
  <si>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</si>
  <si>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</si>
  <si>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</si>
  <si>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</si>
  <si>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</si>
  <si>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</si>
  <si>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</si>
  <si>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</si>
  <si>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</si>
  <si>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</si>
  <si>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</si>
  <si>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</si>
  <si>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</si>
  <si>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</si>
  <si>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</si>
  <si>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</si>
  <si>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</si>
  <si>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</si>
  <si>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</si>
  <si>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</si>
  <si>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</si>
  <si>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</si>
  <si>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</si>
  <si>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</si>
  <si>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</si>
  <si>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</si>
  <si>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</si>
  <si>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</si>
  <si>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</si>
  <si>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</si>
  <si>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</si>
  <si>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</si>
  <si>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</si>
  <si>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</si>
  <si>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</si>
  <si>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</si>
  <si>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</si>
  <si>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</si>
  <si>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</si>
  <si>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</si>
  <si>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</si>
  <si>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</si>
  <si>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</si>
  <si>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</si>
  <si>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</si>
  <si>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</si>
  <si>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</si>
  <si>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</si>
  <si>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</si>
  <si>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</si>
  <si>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</si>
  <si>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</si>
  <si>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</si>
  <si>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</si>
  <si>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</si>
  <si>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</si>
  <si>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</si>
  <si>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</si>
  <si>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</si>
  <si>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</si>
  <si>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</si>
  <si>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</si>
  <si>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</si>
  <si>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</si>
  <si>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</si>
  <si>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</si>
  <si>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</si>
  <si>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</si>
  <si>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</si>
  <si>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</si>
  <si>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</si>
  <si>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</si>
  <si>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</si>
  <si>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</si>
  <si>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</si>
  <si>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</si>
  <si>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</si>
  <si>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</si>
  <si>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</si>
  <si>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</si>
  <si>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</si>
  <si>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</si>
  <si>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</si>
  <si>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</si>
  <si>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</si>
  <si>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</si>
  <si>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</si>
  <si>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</si>
  <si>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</si>
  <si>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</si>
  <si>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</si>
  <si>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</si>
  <si>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</si>
  <si>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</si>
  <si>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</si>
  <si>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</si>
  <si>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</si>
  <si>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</si>
  <si>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</si>
  <si>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</si>
  <si>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</si>
  <si>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</si>
  <si>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</si>
  <si>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</si>
  <si>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</si>
  <si>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</si>
  <si>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</si>
  <si>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</si>
  <si>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</si>
  <si>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</si>
  <si>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</si>
  <si>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</si>
  <si>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</si>
  <si>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</si>
  <si>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</si>
  <si>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</si>
  <si>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</si>
  <si>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</si>
  <si>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</si>
  <si>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</si>
  <si>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</si>
  <si>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</si>
  <si>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</si>
  <si>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</si>
  <si>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</si>
  <si>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</si>
  <si>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</si>
  <si>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</si>
  <si>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</si>
  <si>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</si>
  <si>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</si>
  <si>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</si>
  <si>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</si>
  <si>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</si>
  <si>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</si>
  <si>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</si>
  <si>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</si>
  <si>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</si>
  <si>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</si>
  <si>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</si>
  <si>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</si>
  <si>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</si>
  <si>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</si>
  <si>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</si>
  <si>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</si>
  <si>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</si>
  <si>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</si>
  <si>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</si>
  <si>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</si>
  <si>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</si>
  <si>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</si>
  <si>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</si>
  <si>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</si>
  <si>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</si>
  <si>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</si>
  <si>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</si>
  <si>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</si>
  <si>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</si>
  <si>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</si>
  <si>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</si>
  <si>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</si>
  <si>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</si>
  <si>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</si>
  <si>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</si>
  <si>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</si>
  <si>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</si>
  <si>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</si>
  <si>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</si>
  <si>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</si>
  <si>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</si>
  <si>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</si>
  <si>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</si>
  <si>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</si>
  <si>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</si>
  <si>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</si>
  <si>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</si>
  <si>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</si>
  <si>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</si>
  <si>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</si>
  <si>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</si>
  <si>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</si>
  <si>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</si>
  <si>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</si>
  <si>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</si>
  <si>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</si>
  <si>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</si>
  <si>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</si>
  <si>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</si>
  <si>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</si>
  <si>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</si>
  <si>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</si>
  <si>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</si>
  <si>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</si>
  <si>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</si>
  <si>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</si>
  <si>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</si>
  <si>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</si>
  <si>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</si>
  <si>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</si>
  <si>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</si>
  <si>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</si>
  <si>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</si>
  <si>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</si>
  <si>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</si>
  <si>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</si>
  <si>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</si>
  <si>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</si>
  <si>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</si>
  <si>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</si>
  <si>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</si>
  <si>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</si>
  <si>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</si>
  <si>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</si>
  <si>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</si>
  <si>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</si>
  <si>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</si>
  <si>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</si>
  <si>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</si>
  <si>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</si>
  <si>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</si>
  <si>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</si>
  <si>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</si>
  <si>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</si>
  <si>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</si>
  <si>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</si>
  <si>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</si>
  <si>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</si>
  <si>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</si>
  <si>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</si>
  <si>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</si>
  <si>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</si>
  <si>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</si>
  <si>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</si>
  <si>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</si>
  <si>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</si>
  <si>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</si>
  <si>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</si>
  <si>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</si>
  <si>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</si>
  <si>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</si>
  <si>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</si>
  <si>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</si>
  <si>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</si>
  <si>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</si>
  <si>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</si>
  <si>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</si>
  <si>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</si>
  <si>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</si>
  <si>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</si>
  <si>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</si>
  <si>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</si>
  <si>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</si>
  <si>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</si>
  <si>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</si>
  <si>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</si>
  <si>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</si>
  <si>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</si>
  <si>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</si>
  <si>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</si>
  <si>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</si>
  <si>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</si>
  <si>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</si>
  <si>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</si>
  <si>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</si>
  <si>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</si>
  <si>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</si>
  <si>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</si>
  <si>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</si>
  <si>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</si>
  <si>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</si>
  <si>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</si>
  <si>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</si>
  <si>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</si>
  <si>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</si>
  <si>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</si>
  <si>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</si>
  <si>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</si>
  <si>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</si>
  <si>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</si>
  <si>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</si>
  <si>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</si>
  <si>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</si>
  <si>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</si>
  <si>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</si>
  <si>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</si>
  <si>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</si>
  <si>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</si>
  <si>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</si>
  <si>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</si>
  <si>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</si>
  <si>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</si>
  <si>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</si>
  <si>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</si>
  <si>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</si>
  <si>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</si>
  <si>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</si>
  <si>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</si>
  <si>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</si>
  <si>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</si>
  <si>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</si>
  <si>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</si>
  <si>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</si>
  <si>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</si>
  <si>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</si>
  <si>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</si>
  <si>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</si>
  <si>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</si>
  <si>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</si>
  <si>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</si>
  <si>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</si>
  <si>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</si>
  <si>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</si>
  <si>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</si>
  <si>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</si>
  <si>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</si>
  <si>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</si>
  <si>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</si>
  <si>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</si>
  <si>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</si>
  <si>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</si>
  <si>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</si>
  <si>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</si>
  <si>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</si>
  <si>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</si>
  <si>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</si>
  <si>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</si>
  <si>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</si>
  <si>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</si>
  <si>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</si>
  <si>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</si>
  <si>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</si>
  <si>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</si>
  <si>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</si>
  <si>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</si>
  <si>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</si>
  <si>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</si>
  <si>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</si>
  <si>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</si>
  <si>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</si>
  <si>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</si>
  <si>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</si>
  <si>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</si>
  <si>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</si>
  <si>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</si>
  <si>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</si>
  <si>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</si>
  <si>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</si>
  <si>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</si>
  <si>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</si>
  <si>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</si>
  <si>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</si>
  <si>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</si>
  <si>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</si>
  <si>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</si>
  <si>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</si>
  <si>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</si>
  <si>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</si>
  <si>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</si>
  <si>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</si>
  <si>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</si>
  <si>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</si>
  <si>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</si>
  <si>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</si>
  <si>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</si>
  <si>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</si>
  <si>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</si>
  <si>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</si>
  <si>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</si>
  <si>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</si>
  <si>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</si>
  <si>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</si>
  <si>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</si>
  <si>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</si>
  <si>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</si>
  <si>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</si>
  <si>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</si>
  <si>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</si>
  <si>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</si>
  <si>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</si>
  <si>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</si>
  <si>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</si>
  <si>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</si>
  <si>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</si>
  <si>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</si>
  <si>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</si>
  <si>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</si>
  <si>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</si>
  <si>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</si>
  <si>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</si>
  <si>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</si>
  <si>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</si>
  <si>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</si>
  <si>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</si>
  <si>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</si>
  <si>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</si>
  <si>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</si>
  <si>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</si>
  <si>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</si>
  <si>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</si>
  <si>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</si>
  <si>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</si>
  <si>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</si>
  <si>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</si>
  <si>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</si>
  <si>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</si>
  <si>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</si>
  <si>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</si>
  <si>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</si>
  <si>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</si>
  <si>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</si>
  <si>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</si>
  <si>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</si>
  <si>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</si>
  <si>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</si>
  <si>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</si>
  <si>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</si>
  <si>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</si>
  <si>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</si>
  <si>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</si>
  <si>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</si>
  <si>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</si>
  <si>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</si>
  <si>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</si>
  <si>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</si>
  <si>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</si>
  <si>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</si>
  <si>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</si>
  <si>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</si>
  <si>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</si>
  <si>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</si>
  <si>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</si>
  <si>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</si>
  <si>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</si>
  <si>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</si>
  <si>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</si>
  <si>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</si>
  <si>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</si>
  <si>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</si>
  <si>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</si>
  <si>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</si>
  <si>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</si>
  <si>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</si>
  <si>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</si>
  <si>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</si>
  <si>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</si>
  <si>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</si>
  <si>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</si>
  <si>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</si>
  <si>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</si>
  <si>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</si>
  <si>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</si>
  <si>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</si>
  <si>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</si>
  <si>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</si>
  <si>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</si>
  <si>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</si>
  <si>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</si>
  <si>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</si>
  <si>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</si>
  <si>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</si>
  <si>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</si>
  <si>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</si>
  <si>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</si>
  <si>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</si>
  <si>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</si>
  <si>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</si>
  <si>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</si>
  <si>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</si>
  <si>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</si>
  <si>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</si>
  <si>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</si>
  <si>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</si>
  <si>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</si>
  <si>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</si>
  <si>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</si>
  <si>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</si>
  <si>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</si>
  <si>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</si>
  <si>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</si>
  <si>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</si>
  <si>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</si>
  <si>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</si>
  <si>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</si>
  <si>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</si>
  <si>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</si>
  <si>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</si>
  <si>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</si>
  <si>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</si>
  <si>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</si>
  <si>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</si>
  <si>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</si>
  <si>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</si>
  <si>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</si>
  <si>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</si>
  <si>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</si>
  <si>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</si>
  <si>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</si>
  <si>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</si>
  <si>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</si>
  <si>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</si>
  <si>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</si>
  <si>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</si>
  <si>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</si>
  <si>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</si>
  <si>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</si>
  <si>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</si>
  <si>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</si>
  <si>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</si>
  <si>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</si>
  <si>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</si>
  <si>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</si>
  <si>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</si>
  <si>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</si>
  <si>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</si>
  <si>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</si>
  <si>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</si>
  <si>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</si>
  <si>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</si>
  <si>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</si>
  <si>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</si>
  <si>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</si>
  <si>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</si>
  <si>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</si>
  <si>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</si>
  <si>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</si>
  <si>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</si>
  <si>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</si>
  <si>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</si>
  <si>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</si>
  <si>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</si>
  <si>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</si>
  <si>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</si>
  <si>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</si>
  <si>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</si>
  <si>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</si>
  <si>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</si>
  <si>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</si>
  <si>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</si>
  <si>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</si>
  <si>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</si>
  <si>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</si>
  <si>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</si>
  <si>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</si>
  <si>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</si>
  <si>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</si>
  <si>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</si>
  <si>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</si>
  <si>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</si>
  <si>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</si>
  <si>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</si>
  <si>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</si>
  <si>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</si>
  <si>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</si>
  <si>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</si>
  <si>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</si>
  <si>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</si>
  <si>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</si>
  <si>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</si>
  <si>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</si>
  <si>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</si>
  <si>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</si>
  <si>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</si>
  <si>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</si>
  <si>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</si>
  <si>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</si>
  <si>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</si>
  <si>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</si>
  <si>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</si>
  <si>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</si>
  <si>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</si>
  <si>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</si>
  <si>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</si>
  <si>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</si>
  <si>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</si>
  <si>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</si>
  <si>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</si>
  <si>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</si>
  <si>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</si>
  <si>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</si>
  <si>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</si>
  <si>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</si>
  <si>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</si>
  <si>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</si>
  <si>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</si>
  <si>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</si>
  <si>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</si>
  <si>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</si>
  <si>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</si>
  <si>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</si>
  <si>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</si>
  <si>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</si>
  <si>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</si>
  <si>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</si>
  <si>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</si>
  <si>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</si>
  <si>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</si>
  <si>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</si>
  <si>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</si>
  <si>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</si>
  <si>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</si>
  <si>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</si>
  <si>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</si>
  <si>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</si>
  <si>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</si>
  <si>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</si>
  <si>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</si>
  <si>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</si>
  <si>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</si>
  <si>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</si>
  <si>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</si>
  <si>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</si>
  <si>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</si>
  <si>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</si>
  <si>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</si>
  <si>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</si>
  <si>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</si>
  <si>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</si>
  <si>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</si>
  <si>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</si>
  <si>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</si>
  <si>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</si>
  <si>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</si>
  <si>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</si>
  <si>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</si>
  <si>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</si>
  <si>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</si>
  <si>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</si>
  <si>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</si>
  <si>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</si>
  <si>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</si>
  <si>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</si>
  <si>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</si>
  <si>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</si>
  <si>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</si>
  <si>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</si>
  <si>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</si>
  <si>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</si>
  <si>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</si>
  <si>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</si>
  <si>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</si>
  <si>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</si>
  <si>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</si>
  <si>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</si>
  <si>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</si>
  <si>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</si>
  <si>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</si>
  <si>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</si>
  <si>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</si>
  <si>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</si>
  <si>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</si>
  <si>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</si>
  <si>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</si>
  <si>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</si>
  <si>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</si>
  <si>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</si>
  <si>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</si>
  <si>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</si>
  <si>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</si>
  <si>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</si>
  <si>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</si>
  <si>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</si>
  <si>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</si>
  <si>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</si>
  <si>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</si>
  <si>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</si>
  <si>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</si>
  <si>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</si>
  <si>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</si>
  <si>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</si>
  <si>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</si>
  <si>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</si>
  <si>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</si>
  <si>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</si>
  <si>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</si>
  <si>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</si>
  <si>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</si>
  <si>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</si>
  <si>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</si>
  <si>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</si>
  <si>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</si>
  <si>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</si>
  <si>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</si>
  <si>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</si>
  <si>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</si>
  <si>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</si>
  <si>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</si>
  <si>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</si>
  <si>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</si>
  <si>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</si>
  <si>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</si>
  <si>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</si>
  <si>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</si>
  <si>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</si>
  <si>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</si>
  <si>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</si>
  <si>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</si>
  <si>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</si>
  <si>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</si>
  <si>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</si>
  <si>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</si>
  <si>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</si>
  <si>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</si>
  <si>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</si>
  <si>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</si>
  <si>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</si>
  <si>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</si>
  <si>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</si>
  <si>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</si>
  <si>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</si>
  <si>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</si>
  <si>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</si>
  <si>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</si>
  <si>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</si>
  <si>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</si>
  <si>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</si>
  <si>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</si>
  <si>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</si>
  <si>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</si>
  <si>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</si>
  <si>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</si>
  <si>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</si>
  <si>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</si>
  <si>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</si>
  <si>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</si>
  <si>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</si>
  <si>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</si>
  <si>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</si>
  <si>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</si>
  <si>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</si>
  <si>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</si>
  <si>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</si>
  <si>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</si>
  <si>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</si>
  <si>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</si>
  <si>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</si>
  <si>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</si>
  <si>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</si>
  <si>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</si>
  <si>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</si>
  <si>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</si>
  <si>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</si>
  <si>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</si>
  <si>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</si>
  <si>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</si>
  <si>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</si>
  <si>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</si>
  <si>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</si>
  <si>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</si>
  <si>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</si>
  <si>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</si>
  <si>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</si>
  <si>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</si>
  <si>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</si>
  <si>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</si>
  <si>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</si>
  <si>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</si>
  <si>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</si>
  <si>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</si>
  <si>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</si>
  <si>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</si>
  <si>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</si>
  <si>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</si>
  <si>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</si>
  <si>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</si>
  <si>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</si>
  <si>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</si>
  <si>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</si>
  <si>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</si>
  <si>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</si>
  <si>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</si>
  <si>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</si>
  <si>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</si>
  <si>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</si>
  <si>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</si>
  <si>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</si>
  <si>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</si>
  <si>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</si>
  <si>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</si>
  <si>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</si>
  <si>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</si>
  <si>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</si>
  <si>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</si>
  <si>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</si>
  <si>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</si>
  <si>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</si>
  <si>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</si>
  <si>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</si>
  <si>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</si>
  <si>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</si>
  <si>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</si>
  <si>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</si>
  <si>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</si>
  <si>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</si>
  <si>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</si>
  <si>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</si>
  <si>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</si>
  <si>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</si>
  <si>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</si>
  <si>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</si>
  <si>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</si>
  <si>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</si>
  <si>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</si>
  <si>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</si>
  <si>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</si>
  <si>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</si>
  <si>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</si>
  <si>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</si>
  <si>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</si>
  <si>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</si>
  <si>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</si>
  <si>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</si>
  <si>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</si>
  <si>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</si>
  <si>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</si>
  <si>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</si>
  <si>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</si>
  <si>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</si>
  <si>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</si>
  <si>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</si>
  <si>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</si>
  <si>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</si>
  <si>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</si>
  <si>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</si>
  <si>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</si>
  <si>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</si>
  <si>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</si>
  <si>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</si>
  <si>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</si>
  <si>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</si>
  <si>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</si>
  <si>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</si>
  <si>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</si>
  <si>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</si>
  <si>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</si>
  <si>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</si>
  <si>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</si>
  <si>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</si>
  <si>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</si>
  <si>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</si>
  <si>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</si>
  <si>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</si>
  <si>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</si>
  <si>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</si>
  <si>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</si>
  <si>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</si>
  <si>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</si>
  <si>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</si>
  <si>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</si>
  <si>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</si>
  <si>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</si>
  <si>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</si>
  <si>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</si>
  <si>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</si>
  <si>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</si>
  <si>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</si>
  <si>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</si>
  <si>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</si>
  <si>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</si>
  <si>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</si>
  <si>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</si>
  <si>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</si>
  <si>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</si>
  <si>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</si>
  <si>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</si>
  <si>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</si>
  <si>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</si>
  <si>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</si>
  <si>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</si>
  <si>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</si>
  <si>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</si>
  <si>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</si>
  <si>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</si>
  <si>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</si>
  <si>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</si>
  <si>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</si>
  <si>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</si>
  <si>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</si>
  <si>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</si>
  <si>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</si>
  <si>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</si>
  <si>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</si>
  <si>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</si>
  <si>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</si>
  <si>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</si>
  <si>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</si>
  <si>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</si>
  <si>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</si>
  <si>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</si>
  <si>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</si>
  <si>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</si>
  <si>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</si>
  <si>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</si>
  <si>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</si>
  <si>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</si>
  <si>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</si>
  <si>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</si>
  <si>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</si>
  <si>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</si>
  <si>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</si>
  <si>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</si>
  <si>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</si>
  <si>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</si>
  <si>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</si>
  <si>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</si>
  <si>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</si>
  <si>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</si>
  <si>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</si>
  <si>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</si>
  <si>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</si>
  <si>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</si>
  <si>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</si>
  <si>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</si>
  <si>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</si>
  <si>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</si>
  <si>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</si>
  <si>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</si>
  <si>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</si>
  <si>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</si>
  <si>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</si>
  <si>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</si>
  <si>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</si>
  <si>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</si>
  <si>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</si>
  <si>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</si>
  <si>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</si>
  <si>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</si>
  <si>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</si>
  <si>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</si>
  <si>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</si>
  <si>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</si>
  <si>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</si>
  <si>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</si>
  <si>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</si>
  <si>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</si>
  <si>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</si>
  <si>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</si>
  <si>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</si>
  <si>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</si>
  <si>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</si>
  <si>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</si>
  <si>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</si>
  <si>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</si>
  <si>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</si>
  <si>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</si>
  <si>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</si>
  <si>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</si>
  <si>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</si>
  <si>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</si>
  <si>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</si>
  <si>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</si>
  <si>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</si>
  <si>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</si>
  <si>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</si>
  <si>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</si>
  <si>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</si>
  <si>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</si>
  <si>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</si>
  <si>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</si>
  <si>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</si>
  <si>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</si>
  <si>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</si>
  <si>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</si>
  <si>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</si>
  <si>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</si>
  <si>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</si>
  <si>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</si>
  <si>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</si>
  <si>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</si>
  <si>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</si>
  <si>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</si>
  <si>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</si>
  <si>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</si>
  <si>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</si>
  <si>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</si>
  <si>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</si>
  <si>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</si>
  <si>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</si>
  <si>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</si>
  <si>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</si>
  <si>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</si>
  <si>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</si>
  <si>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</si>
  <si>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</si>
  <si>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</si>
  <si>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</si>
  <si>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</si>
  <si>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</si>
  <si>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</si>
  <si>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</si>
  <si>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</si>
  <si>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</si>
  <si>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</si>
  <si>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</si>
  <si>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</si>
  <si>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</si>
  <si>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</si>
  <si>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</si>
  <si>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</si>
  <si>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</si>
  <si>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</si>
  <si>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</si>
  <si>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</si>
  <si>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</si>
  <si>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</si>
  <si>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</si>
  <si>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</si>
  <si>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</si>
  <si>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</si>
  <si>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</si>
  <si>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</si>
  <si>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</si>
  <si>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</si>
  <si>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</si>
  <si>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</si>
  <si>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</si>
  <si>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</si>
  <si>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</si>
  <si>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</si>
  <si>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</si>
  <si>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</si>
  <si>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</si>
  <si>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</si>
  <si>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</si>
  <si>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</si>
  <si>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</si>
  <si>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</si>
  <si>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</si>
  <si>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</si>
  <si>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</si>
  <si>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</si>
  <si>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</si>
  <si>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</si>
  <si>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</si>
  <si>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</si>
  <si>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</si>
  <si>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</si>
  <si>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</si>
  <si>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</si>
  <si>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</si>
  <si>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</si>
  <si>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</si>
  <si>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</si>
  <si>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</si>
  <si>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</si>
  <si>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</si>
  <si>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</si>
  <si>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</si>
  <si>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</si>
  <si>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</si>
  <si>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</si>
  <si>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</si>
  <si>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</si>
  <si>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</si>
  <si>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</si>
  <si>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</si>
  <si>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</si>
  <si>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</si>
  <si>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</si>
  <si>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</si>
  <si>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</si>
  <si>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</si>
  <si>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</si>
  <si>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</si>
  <si>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</si>
  <si>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</si>
  <si>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</si>
  <si>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</si>
  <si>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</si>
  <si>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</si>
  <si>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</si>
  <si>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</si>
  <si>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</si>
  <si>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</si>
  <si>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</si>
  <si>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</si>
  <si>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</si>
  <si>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</si>
  <si>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</si>
  <si>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</si>
  <si>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</si>
  <si>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</si>
  <si>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</si>
  <si>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</si>
  <si>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</si>
  <si>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</si>
  <si>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</si>
  <si>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</si>
  <si>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</si>
  <si>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</si>
  <si>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</si>
  <si>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</si>
  <si>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</si>
  <si>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</si>
  <si>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</si>
  <si>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</si>
  <si>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</si>
  <si>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</si>
  <si>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</si>
  <si>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</si>
  <si>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</si>
  <si>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</si>
  <si>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</si>
  <si>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</si>
  <si>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</si>
  <si>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</si>
  <si>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</si>
  <si>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</si>
  <si>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</si>
  <si>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</si>
  <si>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</si>
  <si>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</si>
  <si>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</si>
  <si>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</si>
  <si>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</si>
  <si>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</si>
  <si>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</si>
  <si>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</si>
  <si>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</si>
  <si>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</si>
  <si>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</si>
  <si>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</si>
  <si>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</si>
  <si>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</si>
  <si>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</si>
  <si>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</si>
  <si>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</si>
  <si>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</si>
  <si>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</si>
  <si>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</si>
  <si>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</si>
  <si>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</si>
  <si>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</si>
  <si>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</si>
  <si>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</si>
  <si>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</si>
  <si>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</si>
  <si>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</si>
  <si>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</si>
  <si>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</si>
  <si>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</si>
  <si>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</si>
  <si>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</si>
  <si>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</si>
  <si>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</si>
  <si>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</si>
  <si>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</si>
  <si>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</si>
  <si>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</si>
  <si>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</si>
  <si>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</si>
  <si>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</si>
  <si>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</si>
  <si>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</si>
  <si>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</si>
  <si>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</si>
  <si>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</si>
  <si>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</si>
  <si>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</si>
  <si>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</si>
  <si>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</si>
  <si>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</si>
  <si>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</si>
  <si>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</si>
  <si>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</si>
  <si>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</si>
  <si>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</si>
  <si>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</si>
  <si>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</si>
  <si>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</si>
  <si>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</si>
  <si>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</si>
  <si>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</si>
  <si>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</si>
  <si>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</si>
  <si>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</si>
  <si>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</si>
  <si>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</si>
  <si>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</si>
  <si>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</si>
  <si>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</si>
  <si>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</si>
  <si>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</si>
  <si>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</si>
  <si>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</si>
  <si>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</si>
  <si>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</si>
  <si>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</si>
  <si>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</si>
  <si>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</si>
  <si>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</si>
  <si>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</si>
  <si>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</si>
  <si>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</si>
  <si>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</si>
  <si>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</si>
  <si>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</si>
  <si>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</si>
  <si>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</si>
  <si>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</si>
  <si>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</si>
  <si>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</si>
  <si>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</si>
  <si>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</si>
  <si>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</si>
  <si>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</si>
  <si>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</si>
  <si>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</si>
  <si>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</si>
  <si>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</si>
  <si>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</si>
  <si>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</si>
  <si>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</si>
  <si>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</si>
  <si>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</si>
  <si>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</si>
  <si>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</si>
  <si>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</si>
  <si>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</si>
  <si>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</si>
  <si>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</si>
  <si>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</si>
  <si>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</si>
  <si>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</si>
  <si>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</si>
  <si>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</si>
  <si>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</si>
  <si>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</si>
  <si>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</si>
  <si>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</si>
  <si>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</si>
  <si>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</si>
  <si>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</si>
  <si>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</si>
  <si>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</si>
  <si>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</si>
  <si>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</si>
  <si>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</si>
  <si>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</si>
  <si>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</si>
  <si>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</si>
  <si>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</si>
  <si>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</si>
  <si>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</si>
  <si>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</si>
  <si>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</si>
  <si>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</si>
  <si>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</si>
  <si>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</si>
  <si>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</si>
  <si>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</si>
  <si>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</si>
  <si>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</si>
  <si>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</si>
  <si>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</si>
  <si>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</si>
  <si>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</si>
  <si>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</si>
  <si>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</si>
  <si>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</si>
  <si>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</si>
  <si>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</si>
  <si>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</si>
  <si>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</si>
  <si>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</si>
  <si>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</si>
  <si>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</si>
  <si>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</si>
  <si>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</si>
  <si>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</si>
  <si>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</si>
  <si>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</si>
  <si>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</si>
  <si>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</si>
  <si>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</si>
  <si>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</si>
  <si>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</si>
  <si>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</si>
  <si>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</si>
  <si>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</si>
  <si>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</si>
  <si>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</si>
  <si>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</si>
  <si>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</si>
  <si>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</si>
  <si>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</si>
  <si>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</si>
  <si>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</si>
  <si>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</si>
  <si>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</si>
  <si>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</si>
  <si>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</si>
  <si>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</si>
  <si>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</si>
  <si>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</si>
  <si>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</si>
  <si>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</si>
  <si>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</si>
  <si>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</si>
  <si>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</si>
  <si>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</si>
  <si>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</si>
  <si>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</si>
  <si>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</si>
  <si>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</si>
  <si>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</si>
  <si>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</si>
  <si>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</si>
  <si>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</si>
  <si>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</si>
  <si>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</si>
  <si>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</si>
  <si>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</si>
  <si>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</si>
  <si>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</si>
  <si>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</si>
  <si>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</si>
  <si>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</si>
  <si>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</si>
  <si>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</si>
  <si>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</si>
  <si>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</si>
  <si>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</si>
  <si>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</si>
  <si>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</si>
  <si>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</si>
  <si>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</si>
  <si>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</si>
  <si>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</si>
  <si>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</si>
  <si>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</si>
  <si>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</si>
  <si>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</si>
  <si>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</si>
  <si>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</si>
  <si>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</si>
  <si>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</si>
  <si>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</si>
  <si>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</si>
  <si>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</si>
  <si>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</si>
  <si>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</si>
  <si>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</si>
  <si>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</si>
  <si>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</si>
  <si>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</si>
  <si>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</si>
  <si>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</si>
  <si>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</si>
  <si>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</si>
  <si>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</si>
  <si>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</si>
  <si>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</si>
  <si>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</si>
  <si>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</si>
  <si>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</si>
  <si>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</si>
  <si>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</si>
  <si>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</si>
  <si>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</si>
  <si>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</si>
  <si>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</si>
  <si>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</si>
  <si>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</si>
  <si>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</si>
  <si>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</si>
  <si>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</si>
  <si>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</si>
  <si>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</si>
  <si>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</si>
  <si>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</si>
  <si>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</si>
  <si>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</si>
  <si>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</si>
  <si>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</si>
  <si>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</si>
  <si>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</si>
  <si>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</si>
  <si>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</si>
  <si>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</si>
  <si>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</si>
  <si>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</si>
  <si>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</si>
  <si>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</si>
  <si>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</si>
  <si>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</si>
  <si>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</si>
  <si>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</si>
  <si>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</si>
  <si>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</si>
  <si>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</si>
  <si>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</si>
  <si>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</si>
  <si>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</si>
  <si>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</si>
  <si>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</si>
  <si>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</si>
  <si>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</si>
  <si>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</si>
  <si>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</si>
  <si>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</si>
  <si>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</si>
  <si>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</si>
  <si>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</si>
  <si>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</si>
  <si>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</si>
  <si>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</si>
  <si>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</si>
  <si>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</si>
  <si>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</si>
  <si>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</si>
  <si>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</si>
  <si>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</si>
  <si>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</si>
  <si>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</si>
  <si>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</si>
  <si>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</si>
  <si>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</si>
  <si>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</si>
  <si>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</si>
  <si>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</si>
  <si>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</si>
  <si>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</si>
  <si>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</si>
  <si>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</si>
  <si>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</si>
  <si>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</si>
  <si>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</si>
  <si>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</si>
  <si>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</si>
  <si>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</si>
  <si>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</si>
  <si>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</si>
  <si>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</si>
  <si>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</si>
  <si>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</si>
  <si>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</si>
  <si>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</si>
  <si>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</si>
  <si>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</si>
  <si>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</si>
  <si>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</si>
  <si>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</si>
  <si>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</si>
  <si>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</si>
  <si>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</si>
  <si>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</si>
  <si>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</si>
  <si>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</si>
  <si>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</si>
  <si>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</si>
  <si>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</si>
  <si>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</si>
  <si>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</si>
  <si>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</si>
  <si>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</si>
  <si>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</si>
  <si>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</si>
  <si>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</si>
  <si>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</si>
  <si>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</si>
  <si>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</si>
  <si>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</si>
  <si>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</si>
  <si>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</si>
  <si>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</si>
  <si>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</si>
  <si>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</si>
  <si>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</si>
  <si>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</si>
  <si>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</si>
  <si>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</si>
  <si>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</si>
  <si>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</si>
  <si>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</si>
  <si>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</si>
  <si>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</si>
  <si>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</si>
  <si>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</si>
  <si>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</si>
  <si>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</si>
  <si>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</si>
  <si>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</si>
  <si>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</si>
  <si>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</si>
  <si>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</si>
  <si>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</si>
  <si>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</si>
  <si>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</si>
  <si>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</si>
  <si>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</si>
  <si>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</si>
  <si>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</si>
  <si>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</si>
  <si>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</si>
  <si>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</si>
  <si>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</si>
  <si>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</si>
  <si>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</si>
  <si>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</si>
  <si>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</si>
  <si>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</si>
  <si>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</si>
  <si>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</si>
  <si>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</si>
  <si>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</si>
  <si>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</si>
  <si>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</si>
  <si>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</si>
  <si>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</si>
  <si>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</si>
  <si>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</si>
  <si>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</si>
  <si>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</si>
  <si>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</si>
  <si>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</si>
  <si>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</si>
  <si>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</si>
  <si>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</si>
  <si>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</si>
  <si>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</si>
  <si>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</si>
  <si>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</si>
  <si>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</si>
  <si>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</si>
  <si>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</si>
  <si>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</si>
  <si>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</si>
  <si>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</si>
  <si>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</si>
  <si>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</si>
  <si>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</si>
  <si>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</si>
  <si>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</si>
  <si>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</si>
  <si>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</si>
  <si>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</si>
  <si>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</si>
  <si>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</si>
  <si>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</si>
  <si>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</si>
  <si>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</si>
  <si>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</si>
  <si>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</si>
  <si>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</si>
  <si>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</si>
  <si>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</si>
  <si>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</si>
  <si>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</si>
  <si>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</si>
  <si>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</si>
  <si>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</si>
  <si>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</si>
  <si>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</si>
  <si>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</si>
  <si>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</si>
  <si>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</si>
  <si>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</si>
  <si>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</si>
  <si>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</si>
  <si>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</si>
  <si>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</si>
  <si>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</si>
  <si>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</si>
  <si>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</si>
  <si>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</si>
  <si>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</si>
  <si>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</si>
  <si>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</si>
  <si>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</si>
  <si>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</si>
  <si>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</si>
  <si>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</si>
  <si>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</si>
  <si>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</si>
  <si>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</si>
  <si>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</si>
  <si>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</si>
  <si>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</si>
  <si>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</si>
  <si>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</si>
  <si>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</si>
  <si>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</si>
  <si>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</si>
  <si>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</si>
  <si>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</si>
  <si>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</si>
  <si>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</si>
  <si>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</si>
  <si>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</si>
  <si>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</si>
  <si>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</si>
  <si>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</si>
  <si>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</si>
  <si>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</si>
  <si>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</si>
  <si>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</si>
  <si>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</si>
  <si>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</si>
  <si>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</si>
  <si>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</si>
  <si>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</si>
  <si>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</si>
  <si>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</si>
  <si>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</si>
  <si>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</si>
  <si>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</si>
  <si>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</si>
  <si>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</si>
  <si>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</si>
  <si>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</si>
  <si>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</si>
  <si>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</si>
  <si>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</si>
  <si>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</si>
  <si>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</si>
  <si>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</si>
  <si>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</si>
  <si>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</si>
  <si>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</si>
  <si>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</si>
  <si>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</si>
  <si>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</si>
  <si>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</si>
  <si>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</si>
  <si>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</si>
  <si>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</si>
  <si>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</si>
  <si>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</si>
  <si>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</si>
  <si>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</si>
  <si>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</si>
  <si>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</si>
  <si>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</si>
  <si>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</si>
  <si>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</si>
  <si>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</si>
  <si>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</si>
  <si>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</si>
  <si>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</si>
  <si>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</si>
  <si>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</si>
  <si>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</si>
  <si>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</si>
  <si>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</si>
  <si>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</si>
  <si>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</si>
  <si>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</si>
  <si>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</si>
  <si>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</si>
  <si>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</si>
  <si>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</si>
  <si>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</si>
  <si>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</si>
  <si>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</si>
  <si>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</si>
  <si>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</si>
  <si>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</si>
  <si>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</si>
  <si>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</si>
  <si>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</si>
  <si>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</si>
  <si>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</si>
  <si>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</si>
  <si>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</si>
  <si>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</si>
  <si>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</si>
  <si>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</si>
  <si>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</si>
  <si>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</si>
  <si>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</si>
  <si>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</si>
  <si>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</si>
  <si>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</si>
  <si>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</si>
  <si>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</si>
  <si>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</si>
  <si>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</si>
  <si>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</si>
  <si>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</si>
  <si>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</si>
  <si>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</si>
  <si>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</si>
  <si>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</si>
  <si>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</si>
  <si>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</si>
  <si>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</si>
  <si>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</si>
  <si>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</si>
  <si>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</si>
  <si>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</si>
  <si>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</si>
  <si>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</si>
  <si>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</si>
  <si>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</si>
  <si>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</si>
  <si>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</si>
  <si>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</si>
  <si>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</si>
  <si>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</si>
  <si>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</si>
  <si>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</si>
  <si>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</si>
  <si>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</si>
  <si>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</si>
  <si>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</si>
  <si>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</si>
  <si>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</si>
  <si>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</si>
  <si>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</si>
  <si>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</si>
  <si>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</si>
  <si>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</si>
  <si>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</si>
  <si>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</si>
  <si>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</si>
  <si>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</si>
  <si>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</si>
  <si>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</si>
  <si>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</si>
  <si>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</si>
  <si>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</si>
  <si>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</si>
  <si>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</si>
  <si>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</si>
  <si>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</si>
  <si>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</si>
  <si>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</si>
  <si>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</si>
  <si>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</si>
  <si>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</si>
  <si>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</si>
  <si>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</si>
  <si>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</si>
  <si>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</si>
  <si>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</si>
  <si>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</si>
  <si>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</si>
  <si>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</si>
  <si>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</si>
  <si>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</si>
  <si>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</si>
  <si>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</si>
  <si>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</si>
  <si>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</si>
  <si>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</si>
  <si>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</si>
  <si>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</si>
  <si>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</si>
  <si>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</si>
  <si>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</si>
  <si>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</si>
  <si>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</si>
  <si>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</si>
  <si>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</si>
  <si>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</si>
  <si>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</si>
  <si>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</si>
  <si>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</si>
  <si>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</si>
  <si>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</si>
  <si>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</si>
  <si>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</si>
  <si>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</si>
  <si>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</si>
  <si>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</si>
  <si>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</si>
  <si>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</si>
  <si>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</si>
  <si>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</si>
  <si>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</si>
  <si>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</si>
  <si>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</si>
  <si>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</si>
  <si>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</si>
  <si>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</si>
  <si>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</si>
  <si>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</si>
  <si>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</si>
  <si>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</si>
  <si>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</si>
  <si>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</si>
  <si>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</si>
  <si>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</si>
  <si>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</si>
  <si>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</si>
  <si>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</si>
  <si>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</si>
  <si>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</si>
  <si>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</si>
  <si>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</si>
  <si>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</si>
  <si>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</si>
  <si>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</si>
  <si>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</si>
  <si>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</si>
  <si>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</si>
  <si>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</si>
  <si>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</si>
  <si>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</si>
  <si>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</si>
  <si>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</si>
  <si>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</si>
  <si>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</si>
  <si>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</si>
  <si>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</si>
  <si>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</si>
  <si>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</si>
  <si>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</si>
  <si>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</si>
  <si>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</si>
  <si>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</si>
  <si>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</si>
  <si>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</si>
  <si>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</si>
  <si>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</si>
  <si>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</si>
  <si>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</si>
  <si>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</si>
  <si>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</si>
  <si>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</si>
  <si>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</si>
  <si>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</si>
  <si>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</si>
  <si>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</si>
  <si>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</si>
  <si>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</si>
  <si>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</si>
  <si>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</si>
  <si>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</si>
  <si>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</si>
  <si>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</si>
  <si>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</si>
  <si>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</si>
  <si>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</si>
  <si>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</si>
  <si>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</si>
  <si>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</si>
  <si>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</si>
  <si>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</si>
  <si>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</si>
  <si>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</si>
  <si>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</si>
  <si>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</si>
  <si>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</si>
  <si>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</si>
  <si>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</si>
  <si>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</si>
  <si>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</si>
  <si>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</si>
  <si>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</si>
  <si>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</si>
  <si>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</si>
  <si>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</si>
  <si>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</si>
  <si>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</si>
  <si>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</si>
  <si>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</si>
  <si>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</si>
  <si>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</si>
  <si>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</si>
  <si>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</si>
  <si>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</si>
  <si>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</si>
  <si>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</si>
  <si>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</si>
  <si>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</si>
  <si>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</si>
  <si>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</si>
  <si>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</si>
  <si>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</si>
  <si>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</si>
  <si>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</si>
  <si>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</si>
  <si>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</si>
  <si>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</si>
  <si>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</si>
  <si>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</si>
  <si>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</si>
  <si>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</si>
  <si>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</si>
  <si>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</si>
  <si>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</si>
  <si>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</si>
  <si>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</si>
  <si>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</si>
  <si>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</si>
  <si>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</si>
  <si>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</si>
  <si>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</si>
  <si>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</si>
  <si>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</si>
  <si>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</si>
  <si>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</si>
  <si>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</si>
  <si>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</si>
  <si>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</si>
  <si>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</si>
  <si>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</si>
  <si>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</si>
  <si>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</si>
  <si>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</si>
  <si>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</si>
  <si>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</si>
  <si>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</si>
  <si>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</si>
  <si>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</si>
  <si>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</si>
  <si>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</si>
  <si>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</si>
  <si>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</si>
  <si>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</si>
  <si>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</si>
  <si>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</si>
  <si>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</si>
  <si>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</si>
  <si>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</si>
  <si>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</si>
  <si>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</si>
  <si>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</si>
  <si>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</si>
  <si>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</si>
  <si>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</si>
  <si>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</si>
  <si>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</si>
  <si>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</si>
  <si>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</si>
  <si>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</si>
  <si>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</si>
  <si>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</si>
  <si>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</si>
  <si>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</si>
  <si>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</si>
  <si>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</si>
  <si>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</si>
  <si>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</si>
  <si>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</si>
  <si>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</si>
  <si>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</si>
  <si>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</si>
  <si>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</si>
  <si>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</si>
  <si>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</si>
  <si>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</si>
  <si>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</si>
  <si>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</si>
  <si>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</si>
  <si>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</si>
  <si>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</si>
  <si>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</si>
  <si>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</si>
  <si>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</si>
  <si>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</si>
  <si>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</si>
  <si>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</si>
  <si>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</si>
  <si>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</si>
  <si>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</si>
  <si>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</si>
  <si>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</si>
  <si>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</si>
  <si>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</si>
  <si>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</si>
  <si>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</si>
  <si>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</si>
  <si>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</si>
  <si>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</si>
  <si>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</si>
  <si>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</si>
  <si>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</si>
  <si>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</si>
  <si>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</si>
  <si>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</si>
  <si>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</si>
  <si>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</si>
  <si>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</si>
  <si>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</si>
  <si>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</si>
  <si>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</si>
  <si>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</si>
  <si>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</si>
  <si>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</si>
  <si>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</si>
  <si>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</si>
  <si>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</si>
  <si>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</si>
  <si>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</si>
  <si>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</si>
  <si>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</si>
  <si>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</si>
  <si>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</si>
  <si>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</si>
  <si>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</si>
  <si>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</si>
  <si>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</si>
  <si>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</si>
  <si>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</si>
  <si>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</si>
  <si>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</si>
  <si>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</si>
  <si>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</si>
  <si>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</si>
  <si>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</si>
  <si>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</si>
  <si>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</si>
  <si>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</si>
  <si>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</si>
  <si>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</si>
  <si>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</si>
  <si>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</si>
  <si>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</si>
  <si>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</si>
  <si>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</si>
  <si>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</si>
  <si>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</si>
  <si>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</si>
  <si>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</si>
  <si>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</si>
  <si>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</si>
  <si>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</si>
  <si>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</si>
  <si>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</si>
  <si>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</si>
  <si>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</si>
  <si>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</si>
  <si>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</si>
  <si>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</si>
  <si>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</si>
  <si>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</si>
  <si>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</si>
  <si>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</si>
  <si>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</si>
  <si>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</si>
  <si>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</si>
  <si>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</si>
  <si>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</si>
  <si>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</si>
  <si>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</si>
  <si>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</si>
  <si>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</si>
  <si>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</si>
  <si>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</si>
  <si>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</si>
  <si>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</si>
  <si>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</si>
  <si>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</si>
  <si>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</si>
  <si>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</si>
  <si>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</si>
  <si>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</si>
  <si>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</si>
  <si>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</si>
  <si>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</si>
  <si>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</si>
  <si>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</si>
  <si>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</si>
  <si>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</si>
  <si>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</si>
  <si>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</si>
  <si>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</si>
  <si>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</si>
  <si>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</si>
  <si>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</si>
  <si>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</si>
  <si>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</si>
  <si>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</si>
  <si>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</si>
  <si>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</si>
  <si>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</si>
  <si>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</si>
  <si>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</si>
  <si>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</si>
  <si>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</si>
  <si>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</si>
  <si>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</si>
  <si>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</si>
  <si>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</si>
  <si>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</si>
  <si>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</si>
  <si>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</si>
  <si>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</si>
  <si>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</si>
  <si>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</si>
  <si>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</si>
  <si>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</si>
  <si>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</si>
  <si>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</si>
  <si>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</si>
  <si>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</si>
  <si>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</si>
  <si>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</si>
  <si>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</si>
  <si>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</si>
  <si>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</si>
  <si>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</si>
  <si>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</si>
  <si>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</si>
  <si>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</si>
  <si>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</si>
  <si>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</si>
  <si>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</si>
  <si>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</si>
  <si>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</si>
  <si>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</si>
  <si>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</si>
  <si>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</si>
  <si>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</si>
  <si>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</si>
  <si>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</si>
  <si>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</si>
  <si>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</si>
  <si>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</si>
  <si>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</si>
  <si>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</si>
  <si>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</si>
  <si>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</si>
  <si>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</si>
  <si>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</si>
  <si>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</si>
  <si>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</si>
  <si>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</si>
  <si>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</si>
  <si>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</si>
  <si>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</si>
  <si>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</si>
  <si>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</si>
  <si>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</si>
  <si>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</si>
  <si>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</si>
  <si>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</si>
  <si>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</si>
  <si>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</si>
  <si>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</si>
  <si>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</si>
  <si>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</si>
  <si>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</si>
  <si>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</si>
  <si>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</si>
  <si>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</si>
  <si>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</si>
  <si>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</si>
  <si>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</si>
  <si>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</si>
  <si>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</si>
  <si>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</si>
  <si>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</si>
  <si>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</si>
  <si>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</si>
  <si>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</si>
  <si>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</si>
  <si>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</si>
  <si>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</si>
  <si>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</si>
  <si>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</si>
  <si>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</si>
  <si>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</si>
  <si>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</si>
  <si>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</si>
  <si>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</si>
  <si>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</si>
  <si>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</si>
  <si>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</si>
  <si>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</si>
  <si>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</si>
  <si>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</si>
  <si>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</si>
  <si>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</si>
  <si>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</si>
  <si>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</si>
  <si>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</si>
  <si>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</si>
  <si>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</si>
  <si>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</si>
  <si>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</si>
  <si>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</si>
  <si>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</si>
  <si>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</si>
  <si>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</si>
  <si>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</si>
  <si>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</si>
  <si>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</si>
  <si>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</si>
  <si>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</si>
  <si>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</si>
  <si>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</si>
  <si>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</si>
  <si>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</si>
  <si>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</si>
  <si>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</si>
  <si>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</si>
  <si>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</si>
  <si>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</si>
  <si>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</si>
  <si>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</si>
  <si>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</si>
  <si>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</si>
  <si>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</si>
  <si>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</si>
  <si>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</si>
  <si>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</si>
  <si>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</si>
  <si>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</si>
  <si>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</si>
  <si>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</si>
  <si>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</si>
  <si>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</si>
  <si>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</si>
  <si>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</si>
  <si>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</si>
  <si>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</si>
  <si>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</si>
  <si>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</si>
  <si>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</si>
  <si>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</si>
  <si>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</si>
  <si>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</si>
  <si>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</si>
  <si>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</si>
  <si>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</si>
  <si>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</si>
  <si>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</si>
  <si>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</si>
  <si>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</si>
  <si>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</si>
  <si>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</si>
  <si>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</si>
  <si>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</si>
  <si>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</si>
  <si>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</si>
  <si>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</si>
  <si>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</si>
  <si>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</si>
  <si>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</si>
  <si>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</si>
  <si>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</si>
  <si>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</si>
  <si>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</si>
  <si>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</si>
  <si>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</si>
  <si>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</si>
  <si>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</si>
  <si>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</si>
  <si>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</si>
  <si>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</si>
  <si>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</si>
  <si>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</si>
  <si>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</si>
  <si>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</si>
  <si>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</si>
  <si>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</si>
  <si>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</si>
  <si>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</si>
  <si>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</si>
  <si>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</si>
  <si>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</si>
  <si>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</si>
  <si>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</si>
  <si>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</si>
  <si>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</si>
  <si>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</si>
  <si>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</si>
  <si>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</si>
  <si>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</si>
  <si>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</si>
  <si>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</si>
  <si>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</si>
  <si>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</si>
  <si>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</si>
  <si>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</si>
  <si>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</si>
  <si>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</si>
  <si>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</si>
  <si>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</si>
  <si>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</si>
  <si>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</si>
  <si>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</si>
  <si>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</si>
  <si>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</si>
  <si>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</si>
  <si>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</si>
  <si>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</si>
  <si>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</si>
  <si>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</si>
  <si>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</si>
  <si>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</si>
  <si>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</si>
  <si>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</si>
  <si>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</si>
  <si>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</si>
  <si>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</si>
  <si>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</si>
  <si>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</si>
  <si>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</si>
  <si>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</si>
  <si>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</si>
  <si>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</si>
  <si>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</si>
  <si>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</si>
  <si>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</si>
  <si>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</si>
  <si>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</si>
  <si>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</si>
  <si>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</si>
  <si>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</si>
  <si>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</si>
  <si>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</si>
  <si>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</si>
  <si>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</si>
  <si>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</si>
  <si>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</si>
  <si>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</si>
  <si>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</si>
  <si>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</si>
  <si>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</si>
  <si>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</si>
  <si>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</si>
  <si>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</si>
  <si>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</si>
  <si>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</si>
  <si>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</si>
  <si>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</si>
  <si>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</si>
  <si>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</si>
  <si>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</si>
  <si>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</si>
  <si>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</si>
  <si>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</si>
  <si>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</si>
  <si>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</si>
  <si>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</si>
  <si>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</si>
  <si>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</si>
  <si>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</si>
  <si>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</si>
  <si>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</si>
  <si>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</si>
  <si>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</si>
  <si>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</si>
  <si>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</si>
  <si>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</si>
  <si>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</si>
  <si>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</si>
  <si>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</si>
  <si>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</si>
  <si>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</si>
  <si>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</si>
  <si>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</si>
  <si>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</si>
  <si>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</si>
  <si>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</si>
  <si>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</si>
  <si>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</si>
  <si>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</si>
  <si>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</si>
  <si>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</si>
  <si>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</si>
  <si>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</si>
  <si>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</si>
  <si>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</si>
  <si>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</si>
  <si>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</si>
  <si>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</si>
  <si>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</si>
  <si>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</si>
  <si>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</si>
  <si>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</si>
  <si>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</si>
  <si>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</si>
  <si>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</si>
  <si>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</si>
  <si>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</si>
  <si>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</si>
  <si>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</si>
  <si>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</si>
  <si>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</si>
  <si>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</si>
  <si>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</si>
  <si>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</si>
  <si>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</si>
  <si>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</si>
  <si>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</si>
  <si>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</si>
  <si>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</si>
  <si>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</si>
  <si>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</si>
  <si>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</si>
  <si>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</si>
  <si>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</si>
  <si>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</si>
  <si>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</si>
  <si>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</si>
  <si>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</si>
  <si>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</si>
  <si>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</si>
  <si>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</si>
  <si>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</si>
  <si>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</si>
  <si>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</si>
  <si>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</si>
  <si>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</si>
  <si>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</si>
  <si>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</si>
  <si>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</si>
  <si>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</si>
  <si>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</si>
  <si>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</si>
  <si>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</si>
  <si>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</si>
  <si>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</si>
  <si>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</si>
  <si>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</si>
  <si>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</si>
  <si>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</si>
  <si>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</si>
  <si>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</si>
  <si>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</si>
  <si>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</si>
  <si>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</si>
  <si>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</si>
  <si>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</si>
  <si>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</si>
  <si>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</si>
  <si>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</si>
  <si>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</si>
  <si>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</si>
  <si>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</si>
  <si>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</si>
  <si>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</si>
  <si>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</si>
  <si>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</si>
  <si>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</si>
  <si>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</si>
  <si>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</si>
  <si>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</si>
  <si>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</si>
  <si>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</si>
  <si>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</si>
  <si>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</si>
  <si>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</si>
  <si>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</si>
  <si>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</si>
  <si>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</si>
  <si>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</si>
  <si>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</si>
  <si>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</si>
  <si>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</si>
  <si>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</si>
  <si>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</si>
  <si>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</si>
  <si>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</si>
  <si>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</si>
  <si>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</si>
  <si>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</si>
  <si>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</si>
  <si>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</si>
  <si>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</si>
  <si>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</si>
  <si>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</si>
  <si>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</si>
  <si>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</si>
  <si>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</si>
  <si>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</si>
  <si>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</si>
  <si>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</si>
  <si>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</si>
  <si>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</si>
  <si>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</si>
  <si>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</si>
  <si>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</si>
  <si>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</si>
  <si>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</si>
  <si>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</si>
  <si>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</si>
  <si>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</si>
  <si>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</si>
  <si>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</si>
  <si>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</si>
  <si>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</si>
  <si>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</si>
  <si>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</si>
  <si>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</si>
  <si>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</si>
  <si>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</si>
  <si>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</si>
  <si>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</si>
  <si>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</si>
  <si>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</si>
  <si>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</si>
  <si>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</si>
  <si>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</si>
  <si>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</si>
  <si>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</si>
  <si>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</si>
  <si>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</si>
  <si>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</si>
  <si>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</si>
  <si>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</si>
  <si>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</si>
  <si>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</si>
  <si>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</si>
  <si>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</si>
  <si>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</si>
  <si>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</si>
  <si>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</si>
  <si>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</si>
  <si>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</si>
  <si>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</si>
  <si>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</si>
  <si>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</si>
  <si>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</si>
  <si>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</si>
  <si>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</si>
  <si>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</si>
  <si>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</si>
  <si>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</si>
  <si>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</si>
  <si>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</si>
  <si>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</si>
  <si>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</si>
  <si>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</si>
  <si>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</si>
  <si>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</si>
  <si>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</si>
  <si>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</si>
  <si>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</si>
  <si>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</si>
  <si>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</si>
  <si>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</si>
  <si>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</si>
  <si>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</si>
  <si>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</si>
  <si>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</si>
  <si>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</si>
  <si>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</si>
  <si>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</si>
  <si>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</si>
  <si>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</si>
  <si>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</si>
  <si>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</si>
  <si>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</si>
  <si>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</si>
  <si>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</si>
  <si>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</si>
  <si>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</si>
  <si>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</si>
  <si>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</si>
  <si>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</si>
  <si>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</si>
  <si>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</si>
  <si>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</si>
  <si>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</si>
  <si>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</si>
  <si>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</si>
  <si>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</si>
  <si>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</si>
  <si>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</si>
  <si>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</si>
  <si>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</si>
  <si>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</si>
  <si>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</si>
  <si>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</si>
  <si>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</si>
  <si>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</si>
  <si>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</si>
  <si>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</si>
  <si>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</si>
  <si>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</si>
  <si>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</si>
  <si>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</si>
  <si>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</si>
  <si>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</si>
  <si>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</si>
  <si>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</si>
  <si>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</si>
  <si>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</si>
  <si>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</si>
  <si>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</si>
  <si>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</si>
  <si>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</si>
  <si>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</si>
  <si>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</si>
  <si>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</si>
  <si>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</si>
  <si>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</si>
  <si>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</si>
  <si>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</si>
  <si>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</si>
  <si>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</si>
  <si>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</si>
  <si>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</si>
  <si>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</si>
  <si>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</si>
  <si>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</si>
  <si>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</si>
  <si>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</si>
  <si>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</si>
  <si>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</si>
  <si>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</si>
  <si>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</si>
  <si>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</si>
  <si>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</si>
  <si>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</si>
  <si>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</si>
  <si>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</si>
  <si>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</si>
  <si>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</si>
  <si>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</si>
  <si>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</si>
  <si>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</si>
  <si>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</si>
  <si>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</si>
  <si>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</si>
  <si>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</si>
  <si>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</si>
  <si>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</si>
  <si>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</si>
  <si>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</si>
  <si>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</si>
  <si>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</si>
  <si>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</si>
  <si>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</si>
  <si>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</si>
  <si>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</si>
  <si>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</si>
  <si>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</si>
  <si>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</si>
  <si>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</si>
  <si>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</si>
  <si>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</si>
  <si>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</si>
  <si>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</si>
  <si>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</si>
  <si>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</si>
  <si>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</si>
  <si>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</si>
  <si>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</si>
  <si>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</si>
  <si>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</si>
  <si>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</si>
  <si>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</si>
  <si>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</si>
  <si>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</si>
  <si>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</si>
  <si>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</si>
  <si>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</si>
  <si>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</si>
  <si>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</si>
  <si>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</si>
  <si>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</si>
  <si>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</si>
  <si>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</si>
  <si>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</si>
  <si>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</si>
  <si>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</si>
  <si>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</si>
  <si>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</si>
  <si>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</si>
  <si>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</si>
  <si>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</si>
  <si>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</si>
  <si>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</si>
  <si>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</si>
  <si>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</si>
  <si>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</si>
  <si>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</si>
  <si>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</si>
  <si>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</si>
  <si>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</si>
  <si>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</si>
  <si>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</si>
  <si>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</si>
  <si>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</si>
  <si>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</si>
  <si>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</si>
  <si>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</si>
  <si>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</si>
  <si>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</si>
  <si>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</si>
  <si>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</si>
  <si>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</si>
  <si>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</si>
  <si>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</si>
  <si>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</si>
  <si>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</si>
  <si>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</si>
  <si>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</si>
  <si>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</si>
  <si>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</si>
  <si>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</si>
  <si>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</si>
  <si>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</si>
  <si>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</si>
  <si>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</si>
  <si>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</si>
  <si>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</si>
  <si>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</si>
  <si>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</si>
  <si>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</si>
  <si>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</si>
  <si>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</si>
  <si>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</si>
  <si>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</si>
  <si>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</si>
  <si>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</si>
  <si>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</si>
  <si>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</si>
  <si>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</si>
  <si>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</si>
  <si>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</si>
  <si>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</si>
  <si>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</si>
  <si>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</si>
  <si>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</si>
  <si>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</si>
  <si>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</si>
  <si>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</si>
  <si>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</si>
  <si>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</si>
  <si>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</si>
  <si>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</si>
  <si>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</si>
  <si>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</si>
  <si>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</si>
  <si>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</si>
  <si>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</si>
  <si>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</si>
  <si>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</si>
  <si>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</si>
  <si>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</si>
  <si>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</si>
  <si>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</si>
  <si>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</si>
  <si>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</si>
  <si>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</si>
  <si>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</si>
  <si>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</si>
  <si>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</si>
  <si>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</si>
  <si>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</si>
  <si>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</si>
  <si>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</si>
  <si>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</si>
  <si>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</si>
  <si>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</si>
  <si>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</si>
  <si>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</si>
  <si>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</si>
  <si>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</si>
  <si>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</si>
  <si>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</si>
  <si>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</si>
  <si>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</si>
  <si>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</si>
  <si>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</si>
  <si>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</si>
  <si>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</si>
  <si>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</si>
  <si>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</si>
  <si>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</si>
  <si>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</si>
  <si>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</si>
  <si>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</si>
  <si>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</si>
  <si>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</si>
  <si>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</si>
  <si>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</si>
  <si>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</si>
  <si>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</si>
  <si>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</si>
  <si>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</si>
  <si>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</si>
  <si>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</si>
  <si>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</si>
  <si>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</si>
  <si>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</si>
  <si>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</si>
  <si>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</si>
  <si>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</si>
  <si>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</si>
  <si>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</si>
  <si>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</si>
  <si>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</si>
  <si>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</si>
  <si>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</si>
  <si>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</si>
  <si>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</si>
  <si>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</si>
  <si>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</si>
  <si>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</si>
  <si>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</si>
  <si>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</si>
  <si>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</si>
  <si>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</si>
  <si>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</si>
  <si>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</si>
  <si>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</si>
  <si>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</si>
  <si>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</si>
  <si>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</si>
  <si>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</si>
  <si>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</si>
  <si>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</si>
  <si>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</si>
  <si>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</si>
  <si>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</si>
  <si>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</si>
  <si>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</si>
  <si>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</si>
  <si>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</si>
  <si>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</si>
  <si>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</si>
  <si>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</si>
  <si>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</si>
  <si>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</si>
  <si>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</si>
  <si>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</si>
  <si>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</si>
  <si>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</si>
  <si>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</si>
  <si>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</si>
  <si>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</si>
  <si>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</si>
  <si>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</si>
  <si>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</si>
  <si>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</si>
  <si>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</si>
  <si>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</si>
  <si>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</si>
  <si>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</si>
  <si>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</si>
  <si>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</si>
  <si>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</si>
  <si>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</si>
  <si>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</si>
  <si>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</si>
  <si>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</si>
  <si>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</si>
  <si>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</si>
  <si>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</si>
  <si>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</si>
  <si>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</si>
  <si>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</si>
  <si>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</si>
  <si>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</si>
  <si>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</si>
  <si>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</si>
  <si>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</si>
  <si>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</si>
  <si>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</si>
  <si>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</si>
  <si>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</si>
  <si>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</si>
  <si>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</si>
  <si>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</si>
  <si>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</si>
  <si>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</si>
  <si>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</si>
  <si>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</si>
  <si>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</si>
  <si>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</si>
  <si>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</si>
  <si>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</si>
  <si>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</si>
  <si>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</si>
  <si>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</si>
  <si>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</si>
  <si>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</si>
  <si>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</si>
  <si>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</si>
  <si>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</si>
  <si>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</si>
  <si>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</si>
  <si>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</si>
  <si>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</si>
  <si>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</si>
  <si>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</si>
  <si>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</si>
  <si>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</si>
  <si>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</si>
  <si>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</si>
  <si>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</si>
  <si>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</si>
  <si>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</si>
  <si>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</si>
  <si>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</si>
  <si>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</si>
  <si>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</si>
  <si>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</si>
  <si>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</si>
  <si>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</si>
  <si>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</si>
  <si>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</si>
  <si>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</si>
  <si>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</si>
  <si>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</si>
  <si>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</si>
  <si>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</si>
  <si>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</si>
  <si>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</si>
  <si>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</si>
  <si>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</si>
  <si>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</si>
  <si>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</si>
  <si>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</si>
  <si>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</si>
  <si>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</si>
  <si>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</si>
  <si>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</si>
  <si>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</si>
  <si>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</si>
  <si>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</si>
  <si>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</si>
  <si>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</si>
  <si>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</si>
  <si>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</si>
  <si>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</si>
  <si>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</si>
  <si>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</si>
  <si>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</si>
  <si>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</si>
  <si>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</si>
  <si>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</si>
  <si>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</si>
  <si>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</si>
  <si>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</si>
  <si>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</si>
  <si>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</si>
  <si>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</si>
  <si>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</si>
  <si>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</si>
  <si>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</si>
  <si>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</si>
  <si>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</si>
  <si>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</si>
  <si>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</si>
  <si>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</si>
  <si>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</si>
  <si>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</si>
  <si>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</si>
  <si>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</si>
  <si>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</si>
  <si>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</si>
  <si>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</si>
  <si>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</si>
  <si>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</si>
  <si>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</si>
  <si>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</si>
  <si>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</si>
  <si>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</si>
  <si>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</si>
  <si>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</si>
  <si>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</si>
  <si>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</si>
  <si>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</si>
  <si>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</si>
  <si>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</si>
  <si>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</si>
  <si>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</si>
  <si>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</si>
  <si>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</si>
  <si>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</si>
  <si>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</si>
  <si>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</si>
  <si>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</si>
  <si>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</si>
  <si>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</si>
  <si>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</si>
  <si>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</si>
  <si>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</si>
  <si>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</si>
  <si>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</si>
  <si>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</si>
  <si>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</si>
  <si>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</si>
  <si>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</si>
  <si>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</si>
  <si>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</si>
  <si>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</si>
  <si>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</si>
  <si>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</si>
  <si>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</si>
  <si>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</si>
  <si>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</si>
  <si>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</si>
  <si>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</si>
  <si>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</si>
  <si>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</si>
  <si>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</si>
  <si>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</si>
  <si>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</si>
  <si>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</si>
  <si>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</si>
  <si>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</si>
  <si>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</si>
  <si>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</si>
  <si>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</si>
  <si>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</si>
  <si>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</si>
  <si>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</si>
  <si>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</si>
  <si>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</si>
  <si>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</si>
  <si>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</si>
  <si>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</si>
  <si>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</si>
  <si>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</si>
  <si>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</si>
  <si>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</si>
  <si>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</si>
  <si>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</si>
  <si>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</si>
  <si>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</si>
  <si>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</si>
  <si>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</si>
  <si>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</si>
  <si>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</si>
  <si>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</si>
  <si>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</si>
  <si>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</si>
  <si>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</si>
  <si>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</si>
  <si>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</si>
  <si>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</si>
  <si>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</si>
  <si>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</si>
  <si>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</si>
  <si>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</si>
  <si>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</si>
  <si>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</si>
  <si>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</si>
  <si>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</si>
  <si>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</si>
  <si>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</si>
  <si>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</si>
  <si>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</si>
  <si>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</si>
  <si>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</si>
  <si>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</si>
  <si>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</si>
  <si>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</si>
  <si>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</si>
  <si>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</si>
  <si>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</si>
  <si>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</si>
  <si>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</si>
  <si>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</si>
  <si>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</si>
  <si>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</si>
  <si>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</si>
  <si>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</si>
  <si>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</si>
  <si>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</si>
  <si>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</si>
  <si>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</si>
  <si>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</si>
  <si>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</si>
  <si>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</si>
  <si>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</si>
  <si>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</si>
  <si>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</si>
  <si>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</si>
  <si>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</si>
  <si>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</si>
  <si>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</si>
  <si>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</si>
  <si>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</si>
  <si>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</si>
  <si>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</si>
  <si>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</si>
  <si>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</si>
  <si>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</si>
  <si>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</si>
  <si>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</si>
  <si>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</si>
  <si>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</si>
  <si>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</si>
  <si>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</si>
  <si>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</si>
  <si>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</si>
  <si>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</si>
  <si>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</si>
  <si>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</si>
  <si>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</si>
  <si>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</si>
  <si>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</si>
  <si>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</si>
  <si>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</si>
  <si>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</si>
  <si>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</si>
  <si>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</si>
  <si>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</si>
  <si>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</si>
  <si>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</si>
  <si>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</si>
  <si>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</si>
  <si>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</si>
  <si>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</si>
  <si>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</si>
  <si>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</si>
  <si>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</si>
  <si>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</si>
  <si>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</si>
  <si>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</si>
  <si>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</si>
  <si>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</si>
  <si>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</si>
  <si>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</si>
  <si>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</si>
  <si>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</si>
  <si>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</si>
  <si>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</si>
  <si>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</si>
  <si>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</si>
  <si>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</si>
  <si>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</si>
  <si>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</si>
  <si>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</si>
  <si>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</si>
  <si>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</si>
  <si>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</si>
  <si>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</si>
  <si>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</si>
  <si>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</si>
  <si>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</si>
  <si>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</si>
  <si>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</si>
  <si>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</si>
  <si>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</si>
  <si>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</si>
  <si>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</si>
  <si>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</si>
  <si>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</si>
  <si>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</si>
  <si>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</si>
  <si>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</si>
  <si>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</si>
  <si>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</si>
  <si>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</si>
  <si>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</si>
  <si>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</si>
  <si>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</si>
  <si>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</si>
  <si>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</si>
  <si>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</si>
  <si>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</si>
  <si>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</si>
  <si>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</si>
  <si>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</si>
  <si>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</si>
  <si>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</si>
  <si>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</si>
  <si>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</si>
  <si>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</si>
  <si>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</si>
  <si>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</si>
  <si>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</si>
  <si>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</si>
  <si>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</si>
  <si>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</si>
  <si>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</si>
  <si>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</si>
  <si>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</si>
  <si>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</si>
  <si>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</si>
  <si>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</si>
  <si>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</si>
  <si>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</si>
  <si>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</si>
  <si>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</si>
  <si>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</si>
  <si>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</si>
  <si>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</si>
  <si>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</si>
  <si>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</si>
  <si>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</si>
  <si>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</si>
  <si>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</si>
  <si>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</si>
  <si>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</si>
  <si>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</si>
  <si>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</si>
  <si>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</si>
  <si>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</si>
  <si>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</si>
  <si>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</si>
  <si>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</si>
  <si>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</si>
  <si>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</si>
  <si>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</si>
  <si>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</si>
  <si>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</si>
  <si>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</si>
  <si>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</si>
  <si>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</si>
  <si>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</si>
  <si>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</si>
  <si>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</si>
  <si>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</si>
  <si>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</si>
  <si>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</si>
  <si>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</si>
  <si>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</si>
  <si>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</si>
  <si>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</si>
  <si>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</si>
  <si>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</si>
  <si>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</si>
  <si>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</si>
  <si>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</si>
  <si>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</si>
  <si>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</si>
  <si>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</si>
  <si>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</si>
  <si>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</si>
  <si>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</si>
  <si>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</si>
  <si>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</si>
  <si>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</si>
  <si>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</si>
  <si>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</si>
  <si>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</si>
  <si>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</si>
  <si>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</si>
  <si>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</si>
  <si>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</si>
  <si>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</si>
  <si>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</si>
  <si>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</si>
  <si>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</si>
  <si>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</si>
  <si>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</si>
  <si>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</si>
  <si>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</si>
  <si>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</si>
  <si>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</si>
  <si>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</si>
  <si>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</si>
  <si>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</si>
  <si>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</si>
  <si>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</si>
  <si>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</si>
  <si>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</si>
  <si>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</si>
  <si>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</si>
  <si>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</si>
  <si>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</si>
  <si>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</si>
  <si>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</si>
  <si>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</si>
  <si>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</si>
  <si>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</si>
  <si>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</si>
  <si>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</si>
  <si>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</si>
  <si>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</si>
  <si>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</si>
  <si>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</si>
  <si>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</si>
  <si>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</si>
  <si>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</si>
  <si>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</si>
  <si>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</si>
  <si>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</si>
  <si>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</si>
  <si>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</si>
  <si>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</si>
  <si>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</si>
  <si>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</si>
  <si>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</si>
  <si>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</si>
  <si>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</si>
  <si>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</si>
  <si>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</si>
  <si>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</si>
  <si>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</si>
  <si>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</si>
  <si>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</si>
  <si>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</si>
  <si>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</si>
  <si>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</si>
  <si>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</si>
  <si>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</si>
  <si>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</si>
  <si>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</si>
  <si>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</si>
  <si>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</si>
  <si>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</si>
  <si>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</si>
  <si>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</si>
  <si>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</si>
  <si>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</si>
  <si>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</si>
  <si>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</si>
  <si>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</si>
  <si>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</si>
  <si>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</si>
  <si>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</si>
  <si>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</si>
  <si>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</si>
  <si>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</si>
  <si>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</si>
  <si>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</si>
  <si>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</si>
  <si>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</si>
  <si>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</si>
  <si>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</si>
  <si>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</si>
  <si>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</si>
  <si>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</si>
  <si>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</si>
  <si>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</si>
  <si>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</si>
  <si>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</si>
  <si>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</si>
  <si>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</si>
  <si>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</si>
  <si>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</si>
  <si>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</si>
  <si>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</si>
  <si>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</si>
  <si>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</si>
  <si>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</si>
  <si>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</si>
  <si>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</si>
  <si>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</si>
  <si>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</si>
  <si>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</si>
  <si>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</si>
  <si>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</si>
  <si>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</si>
  <si>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</si>
  <si>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</si>
  <si>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</si>
  <si>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</si>
  <si>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</si>
  <si>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</si>
  <si>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</si>
  <si>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</si>
  <si>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</si>
  <si>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</si>
  <si>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</si>
  <si>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</si>
  <si>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</si>
  <si>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</si>
  <si>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</si>
  <si>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</si>
  <si>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</si>
  <si>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</si>
  <si>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</si>
  <si>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</si>
  <si>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</si>
  <si>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</si>
  <si>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</si>
  <si>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</si>
  <si>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</si>
  <si>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</si>
  <si>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</si>
  <si>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</si>
  <si>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</si>
  <si>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</si>
  <si>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</si>
  <si>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</si>
  <si>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</si>
  <si>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</si>
  <si>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</si>
  <si>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</si>
  <si>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</si>
  <si>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</si>
  <si>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</si>
  <si>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</si>
  <si>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</si>
  <si>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</si>
  <si>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</si>
  <si>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</si>
  <si>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</si>
  <si>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</si>
  <si>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</si>
  <si>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</si>
  <si>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</si>
  <si>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</si>
  <si>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</si>
  <si>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</si>
  <si>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</si>
  <si>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</si>
  <si>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</si>
  <si>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</si>
  <si>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</si>
  <si>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</si>
  <si>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</si>
  <si>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</si>
  <si>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</si>
  <si>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</si>
  <si>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</si>
  <si>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</si>
  <si>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</si>
  <si>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</si>
  <si>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</si>
  <si>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</si>
  <si>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</si>
  <si>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</si>
  <si>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</si>
  <si>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</si>
  <si>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</si>
  <si>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</si>
  <si>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</si>
  <si>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</si>
  <si>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</si>
  <si>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</si>
  <si>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</si>
  <si>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</si>
  <si>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</si>
  <si>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</si>
  <si>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</si>
  <si>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</si>
  <si>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</si>
  <si>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</si>
  <si>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</si>
  <si>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</si>
  <si>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</si>
  <si>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</si>
  <si>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</si>
  <si>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</si>
  <si>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</si>
  <si>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</si>
  <si>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</si>
  <si>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</si>
  <si>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</si>
  <si>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</si>
  <si>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</si>
  <si>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</si>
  <si>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</si>
  <si>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</si>
  <si>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</si>
  <si>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</si>
  <si>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</si>
  <si>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</si>
  <si>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</si>
  <si>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</si>
  <si>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</si>
  <si>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</si>
  <si>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</si>
  <si>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</si>
  <si>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</si>
  <si>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</si>
  <si>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</si>
  <si>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</si>
  <si>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</si>
  <si>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</si>
  <si>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</si>
  <si>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</si>
  <si>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</si>
  <si>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</si>
  <si>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</si>
  <si>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</si>
  <si>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</si>
  <si>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</si>
  <si>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</si>
  <si>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</si>
  <si>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</si>
  <si>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</si>
  <si>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</si>
  <si>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</si>
  <si>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</si>
  <si>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</si>
  <si>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</si>
  <si>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</si>
  <si>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</si>
  <si>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</si>
  <si>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</si>
  <si>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</si>
  <si>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</si>
  <si>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</si>
  <si>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</si>
  <si>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</si>
  <si>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</si>
  <si>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</si>
  <si>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</si>
  <si>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</si>
  <si>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</si>
  <si>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</si>
  <si>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</si>
  <si>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</si>
  <si>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</si>
  <si>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</si>
  <si>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</si>
  <si>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</si>
  <si>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</si>
  <si>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</si>
  <si>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</si>
  <si>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</si>
  <si>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</si>
  <si>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</si>
  <si>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</si>
  <si>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</si>
  <si>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</si>
  <si>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</si>
  <si>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</si>
  <si>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</si>
  <si>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</si>
  <si>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</si>
  <si>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</si>
  <si>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</si>
  <si>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</si>
  <si>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</si>
  <si>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</si>
  <si>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</si>
  <si>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</si>
  <si>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</si>
  <si>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</si>
  <si>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</si>
  <si>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</si>
  <si>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</si>
  <si>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</si>
  <si>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</si>
  <si>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</si>
  <si>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</si>
  <si>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</si>
  <si>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</si>
  <si>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</si>
  <si>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</si>
  <si>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</si>
  <si>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</si>
  <si>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</si>
  <si>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</si>
  <si>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</si>
  <si>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</si>
  <si>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</si>
  <si>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</si>
  <si>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</si>
  <si>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</si>
  <si>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</si>
  <si>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</si>
  <si>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</si>
  <si>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</si>
  <si>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</si>
  <si>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</si>
  <si>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</si>
  <si>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</si>
  <si>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</si>
  <si>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</si>
  <si>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</si>
  <si>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</si>
  <si>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</si>
  <si>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</si>
  <si>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</si>
  <si>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</si>
  <si>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</si>
  <si>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</si>
  <si>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</si>
  <si>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</si>
  <si>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</si>
  <si>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</si>
  <si>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</si>
  <si>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</si>
  <si>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</si>
  <si>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</si>
  <si>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</si>
  <si>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</si>
  <si>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</si>
  <si>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</si>
  <si>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</si>
  <si>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</si>
  <si>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</si>
  <si>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</si>
  <si>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</si>
  <si>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</si>
  <si>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</si>
  <si>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</si>
  <si>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</si>
  <si>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</si>
  <si>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</si>
  <si>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</si>
  <si>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</si>
  <si>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</si>
  <si>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</si>
  <si>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</si>
  <si>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</si>
  <si>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</si>
  <si>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</si>
  <si>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</si>
  <si>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</si>
  <si>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</si>
  <si>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</si>
  <si>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</si>
  <si>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</si>
  <si>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</si>
  <si>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</si>
  <si>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</si>
  <si>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</si>
  <si>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</si>
  <si>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</si>
  <si>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</si>
  <si>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</si>
  <si>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</si>
  <si>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</si>
  <si>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</si>
  <si>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</si>
  <si>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</si>
  <si>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</si>
  <si>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</si>
  <si>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</si>
  <si>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</si>
  <si>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</si>
  <si>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</si>
  <si>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</si>
  <si>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</si>
  <si>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</si>
  <si>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</si>
  <si>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</si>
  <si>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</si>
  <si>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</si>
  <si>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</si>
  <si>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</si>
  <si>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</si>
  <si>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</si>
  <si>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</si>
  <si>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</si>
  <si>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</si>
  <si>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</si>
  <si>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</si>
  <si>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</si>
  <si>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</si>
  <si>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</si>
  <si>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</si>
  <si>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</si>
  <si>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</si>
  <si>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</si>
  <si>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</si>
  <si>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</si>
  <si>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</si>
  <si>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</si>
  <si>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</si>
  <si>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</si>
  <si>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</si>
  <si>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</si>
  <si>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</si>
  <si>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</si>
  <si>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</si>
  <si>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</si>
  <si>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</si>
  <si>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</si>
  <si>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</si>
  <si>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</si>
  <si>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</si>
  <si>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</si>
  <si>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</si>
  <si>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</si>
  <si>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</si>
  <si>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</si>
  <si>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</si>
  <si>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</si>
  <si>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</si>
  <si>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</si>
  <si>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</si>
  <si>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</si>
  <si>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</si>
  <si>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</si>
  <si>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</si>
  <si>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</si>
  <si>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</si>
  <si>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</si>
  <si>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</si>
  <si>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</si>
  <si>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</si>
  <si>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</si>
  <si>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</si>
  <si>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</si>
  <si>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</si>
  <si>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</si>
  <si>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</si>
  <si>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</si>
  <si>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</si>
  <si>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</si>
  <si>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</si>
  <si>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</si>
  <si>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</si>
  <si>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</si>
  <si>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</si>
  <si>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</si>
  <si>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</si>
  <si>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</si>
  <si>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</si>
  <si>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</si>
  <si>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</si>
  <si>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</si>
  <si>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</si>
  <si>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</si>
  <si>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</si>
  <si>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</si>
  <si>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</si>
  <si>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</si>
  <si>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</si>
  <si>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</si>
  <si>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</si>
  <si>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</si>
  <si>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</si>
  <si>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</si>
  <si>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</si>
  <si>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</si>
  <si>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</si>
  <si>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</si>
  <si>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</si>
  <si>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</si>
  <si>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</si>
  <si>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</si>
  <si>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</si>
  <si>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</si>
  <si>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</si>
  <si>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</si>
  <si>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</si>
  <si>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</si>
  <si>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</si>
  <si>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</si>
  <si>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</si>
  <si>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</si>
  <si>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</si>
  <si>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</si>
  <si>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</si>
  <si>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</si>
  <si>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</si>
  <si>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</si>
  <si>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</si>
  <si>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</si>
  <si>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</si>
  <si>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</si>
  <si>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</si>
  <si>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</si>
  <si>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</si>
  <si>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</si>
  <si>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</si>
  <si>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</si>
  <si>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</si>
  <si>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</si>
  <si>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</si>
  <si>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</si>
  <si>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</si>
  <si>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</si>
  <si>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</si>
  <si>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</si>
  <si>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</si>
  <si>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</si>
  <si>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</si>
  <si>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</si>
  <si>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</si>
  <si>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</si>
  <si>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</si>
  <si>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</si>
  <si>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</si>
  <si>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</si>
  <si>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</si>
  <si>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</si>
  <si>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</si>
  <si>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</si>
  <si>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</si>
  <si>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</si>
  <si>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</si>
  <si>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</si>
  <si>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</si>
  <si>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</si>
  <si>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</si>
  <si>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</si>
  <si>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</si>
  <si>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</si>
  <si>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</si>
  <si>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</si>
  <si>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</si>
  <si>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</si>
  <si>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</si>
  <si>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</si>
  <si>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</si>
  <si>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</si>
  <si>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</si>
  <si>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</si>
  <si>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</si>
  <si>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</si>
  <si>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</si>
  <si>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</si>
  <si>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</si>
  <si>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</si>
  <si>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</si>
  <si>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</si>
  <si>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</si>
  <si>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</si>
  <si>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</si>
  <si>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</si>
  <si>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</si>
  <si>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</si>
  <si>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</si>
  <si>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</si>
  <si>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</si>
  <si>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</si>
  <si>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</si>
  <si>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</si>
  <si>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</si>
  <si>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</si>
  <si>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</si>
  <si>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</si>
  <si>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</si>
  <si>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</si>
  <si>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</si>
  <si>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</si>
  <si>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</si>
  <si>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</si>
  <si>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</si>
  <si>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</si>
  <si>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</si>
  <si>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</si>
  <si>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</si>
  <si>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</si>
  <si>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</si>
  <si>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</si>
  <si>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</si>
  <si>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</si>
  <si>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</si>
  <si>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</si>
  <si>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</si>
  <si>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</si>
  <si>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</si>
  <si>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</si>
  <si>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</si>
  <si>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</si>
  <si>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</si>
  <si>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</si>
  <si>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</si>
  <si>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</si>
  <si>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</si>
  <si>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</si>
  <si>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</si>
  <si>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</si>
  <si>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</si>
  <si>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</si>
  <si>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</si>
  <si>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</si>
  <si>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</si>
  <si>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</si>
  <si>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</si>
  <si>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</si>
  <si>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</si>
  <si>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</si>
  <si>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</si>
  <si>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</si>
  <si>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</si>
  <si>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</si>
  <si>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</si>
  <si>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</si>
  <si>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</si>
  <si>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</si>
  <si>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</si>
  <si>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</si>
  <si>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</si>
  <si>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</si>
  <si>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</si>
  <si>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</si>
  <si>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</si>
  <si>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</si>
  <si>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</si>
  <si>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</si>
  <si>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</si>
  <si>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</si>
  <si>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</si>
  <si>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</si>
  <si>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</si>
  <si>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</si>
  <si>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</si>
  <si>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</si>
  <si>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</si>
  <si>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</si>
  <si>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</si>
  <si>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</si>
  <si>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</si>
  <si>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</si>
  <si>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</si>
  <si>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</si>
  <si>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</si>
  <si>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</si>
  <si>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</si>
  <si>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</si>
  <si>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</si>
  <si>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</si>
  <si>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</si>
  <si>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</si>
  <si>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</si>
  <si>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</si>
  <si>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</si>
  <si>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</si>
  <si>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</si>
  <si>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</si>
  <si>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</si>
  <si>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</si>
  <si>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</si>
  <si>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</si>
  <si>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</si>
  <si>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</si>
  <si>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</si>
  <si>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</si>
  <si>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</si>
  <si>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</si>
  <si>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</si>
  <si>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</si>
  <si>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</si>
  <si>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</si>
  <si>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</si>
  <si>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</si>
  <si>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</si>
  <si>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</si>
  <si>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</si>
  <si>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</si>
  <si>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</si>
  <si>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</si>
  <si>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</si>
  <si>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</si>
  <si>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</si>
  <si>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</si>
  <si>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</si>
  <si>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</si>
  <si>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</si>
  <si>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</si>
  <si>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</si>
  <si>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</si>
  <si>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</si>
  <si>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</si>
  <si>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</si>
  <si>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</si>
  <si>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</si>
  <si>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</si>
  <si>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</si>
  <si>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</si>
  <si>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</si>
  <si>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</si>
  <si>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</si>
  <si>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</si>
  <si>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</si>
  <si>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</si>
  <si>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</si>
  <si>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</si>
  <si>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</si>
  <si>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</si>
  <si>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</si>
  <si>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</si>
  <si>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</si>
  <si>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</si>
  <si>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</si>
  <si>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</si>
  <si>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</si>
  <si>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</si>
  <si>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</si>
  <si>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</si>
  <si>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</si>
  <si>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</si>
  <si>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</si>
  <si>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</si>
  <si>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</si>
  <si>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</si>
  <si>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</si>
  <si>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</si>
  <si>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</si>
  <si>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</si>
  <si>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</si>
  <si>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</si>
  <si>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</si>
  <si>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</si>
  <si>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</si>
  <si>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</si>
  <si>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</si>
  <si>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</si>
  <si>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</si>
  <si>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</si>
  <si>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</si>
  <si>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</si>
  <si>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</si>
  <si>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</si>
  <si>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</si>
  <si>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</si>
  <si>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</si>
  <si>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</si>
  <si>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</si>
  <si>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</si>
  <si>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</si>
  <si>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</si>
  <si>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</si>
  <si>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</si>
  <si>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</si>
  <si>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</si>
  <si>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</si>
  <si>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</si>
  <si>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</si>
  <si>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</si>
  <si>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</si>
  <si>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</si>
  <si>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</si>
  <si>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</si>
  <si>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</si>
  <si>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</si>
  <si>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</si>
  <si>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</si>
  <si>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</si>
  <si>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</si>
  <si>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</si>
  <si>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</si>
  <si>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</si>
  <si>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</si>
  <si>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</si>
  <si>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</si>
  <si>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</si>
  <si>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</si>
  <si>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</si>
  <si>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</si>
  <si>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</si>
  <si>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</si>
  <si>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</si>
  <si>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</si>
  <si>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</si>
  <si>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</si>
  <si>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</si>
  <si>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</si>
  <si>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</si>
  <si>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</si>
  <si>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</si>
  <si>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</si>
  <si>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</si>
  <si>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</si>
  <si>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</si>
  <si>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</si>
  <si>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</si>
  <si>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</si>
  <si>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</si>
  <si>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</si>
  <si>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</si>
  <si>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</si>
  <si>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</si>
  <si>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</si>
  <si>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</si>
  <si>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</si>
  <si>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</si>
  <si>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</si>
  <si>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</si>
  <si>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</si>
  <si>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</si>
  <si>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</si>
  <si>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</si>
  <si>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</si>
  <si>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</si>
  <si>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</si>
  <si>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</si>
  <si>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</si>
  <si>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</si>
  <si>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</si>
  <si>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</si>
  <si>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</si>
  <si>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</si>
  <si>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</si>
  <si>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</si>
  <si>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</si>
  <si>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</si>
  <si>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</si>
  <si>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</si>
  <si>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</si>
  <si>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</si>
  <si>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</si>
  <si>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</si>
  <si>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</si>
  <si>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</si>
  <si>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</si>
  <si>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</si>
  <si>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</si>
  <si>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</si>
  <si>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</si>
  <si>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</si>
  <si>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</si>
  <si>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</si>
  <si>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</si>
  <si>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</si>
  <si>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</si>
  <si>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</si>
  <si>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</si>
  <si>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</si>
  <si>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</si>
  <si>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</si>
  <si>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</si>
  <si>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</si>
  <si>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</si>
  <si>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</si>
  <si>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</si>
  <si>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</si>
  <si>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</si>
  <si>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</si>
  <si>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</si>
  <si>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</si>
  <si>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</si>
  <si>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</si>
  <si>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</si>
  <si>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</si>
  <si>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</si>
  <si>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</si>
  <si>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</si>
  <si>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</si>
  <si>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</si>
  <si>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</si>
  <si>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</si>
  <si>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</si>
  <si>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</si>
  <si>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</si>
  <si>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</si>
  <si>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</si>
  <si>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</si>
  <si>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</si>
  <si>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</si>
  <si>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</si>
  <si>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</si>
  <si>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</si>
  <si>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</si>
  <si>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</si>
  <si>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</si>
  <si>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</si>
  <si>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</si>
  <si>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</si>
  <si>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</si>
  <si>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</si>
  <si>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</si>
  <si>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</si>
  <si>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</si>
  <si>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</si>
  <si>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</si>
  <si>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</si>
  <si>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</si>
  <si>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</si>
  <si>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</si>
  <si>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</si>
  <si>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</si>
  <si>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</si>
  <si>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</si>
  <si>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</si>
  <si>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</si>
  <si>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</si>
  <si>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</si>
  <si>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</si>
  <si>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</si>
  <si>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</si>
  <si>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</si>
  <si>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</si>
  <si>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</si>
  <si>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</si>
  <si>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</si>
  <si>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</si>
  <si>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</si>
  <si>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</si>
  <si>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</si>
  <si>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</si>
  <si>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</si>
  <si>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</si>
  <si>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</si>
  <si>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</si>
  <si>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</si>
  <si>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</si>
  <si>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</si>
  <si>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</si>
  <si>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</si>
  <si>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</si>
  <si>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</si>
  <si>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</si>
  <si>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</si>
  <si>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</si>
  <si>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</si>
  <si>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</si>
  <si>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</si>
  <si>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</si>
  <si>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</si>
  <si>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</si>
  <si>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</si>
  <si>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</si>
  <si>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</si>
  <si>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</si>
  <si>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</si>
  <si>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</si>
  <si>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</si>
  <si>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</si>
  <si>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</si>
  <si>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</si>
  <si>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</si>
  <si>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</si>
  <si>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</si>
  <si>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</si>
  <si>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</si>
  <si>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</si>
  <si>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</si>
  <si>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</si>
  <si>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</si>
  <si>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</si>
  <si>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</si>
  <si>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</si>
  <si>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</si>
  <si>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</si>
  <si>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</si>
  <si>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</si>
  <si>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</si>
  <si>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</si>
  <si>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</si>
  <si>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</si>
  <si>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</si>
  <si>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</si>
  <si>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</si>
  <si>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</si>
  <si>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</si>
  <si>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</si>
  <si>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</si>
  <si>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</si>
  <si>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</si>
  <si>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</si>
  <si>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</si>
  <si>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</si>
  <si>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</si>
  <si>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</si>
  <si>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</si>
  <si>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</si>
  <si>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</si>
  <si>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</si>
  <si>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</si>
  <si>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</si>
  <si>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</si>
  <si>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</si>
  <si>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</si>
  <si>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</si>
  <si>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</si>
  <si>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</si>
  <si>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</si>
  <si>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</si>
  <si>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</si>
  <si>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</si>
  <si>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</si>
  <si>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</si>
  <si>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</si>
  <si>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</si>
  <si>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</si>
  <si>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</si>
  <si>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</si>
  <si>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</si>
  <si>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</si>
  <si>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</si>
  <si>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</si>
  <si>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</si>
  <si>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</si>
  <si>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</si>
  <si>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</si>
  <si>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</si>
  <si>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</si>
  <si>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</si>
  <si>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</si>
  <si>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</si>
  <si>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</si>
  <si>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</si>
  <si>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</si>
  <si>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</si>
  <si>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</si>
  <si>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</si>
  <si>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</si>
  <si>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</si>
  <si>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</si>
  <si>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</si>
  <si>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</si>
  <si>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</si>
  <si>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</si>
  <si>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</si>
  <si>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</si>
  <si>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</si>
  <si>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</si>
  <si>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</si>
  <si>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</si>
  <si>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</si>
  <si>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</si>
  <si>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</si>
  <si>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</si>
  <si>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</si>
  <si>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</si>
  <si>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</si>
  <si>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</si>
  <si>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</si>
  <si>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</si>
  <si>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</si>
  <si>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</si>
  <si>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</si>
  <si>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</si>
  <si>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</si>
  <si>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</si>
  <si>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</si>
  <si>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</si>
  <si>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</si>
  <si>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</si>
  <si>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</si>
  <si>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</si>
  <si>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</si>
  <si>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</si>
  <si>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</si>
  <si>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</si>
  <si>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</si>
  <si>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</si>
  <si>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</si>
  <si>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</si>
  <si>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</si>
  <si>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</si>
  <si>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</si>
  <si>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</si>
  <si>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</si>
  <si>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</si>
  <si>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</si>
  <si>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</si>
  <si>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</si>
  <si>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</si>
  <si>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</si>
  <si>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</si>
  <si>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</si>
  <si>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</si>
  <si>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</si>
  <si>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</si>
  <si>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</si>
  <si>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</si>
  <si>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</si>
  <si>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</si>
  <si>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</si>
  <si>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</si>
  <si>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</si>
  <si>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</si>
  <si>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</si>
  <si>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</si>
  <si>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</si>
  <si>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</si>
  <si>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</si>
  <si>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</si>
  <si>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</si>
  <si>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</si>
  <si>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</si>
  <si>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</si>
  <si>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</si>
  <si>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</si>
  <si>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</si>
  <si>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</si>
  <si>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</si>
  <si>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</si>
  <si>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</si>
  <si>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</si>
  <si>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</si>
  <si>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</si>
  <si>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</si>
  <si>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</si>
  <si>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</si>
  <si>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</si>
  <si>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</si>
  <si>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</si>
  <si>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</si>
  <si>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</si>
  <si>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</si>
  <si>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</si>
  <si>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</si>
  <si>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</si>
  <si>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</si>
  <si>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</si>
  <si>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</si>
  <si>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</si>
  <si>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</si>
  <si>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</si>
  <si>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</si>
  <si>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</si>
  <si>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</si>
  <si>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</si>
  <si>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</si>
  <si>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</si>
  <si>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</si>
  <si>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</si>
  <si>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</si>
  <si>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</si>
  <si>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</si>
  <si>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</si>
  <si>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</si>
  <si>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</si>
  <si>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</si>
  <si>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</si>
  <si>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</si>
  <si>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</si>
  <si>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</si>
  <si>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</si>
  <si>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</si>
  <si>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</si>
  <si>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</si>
  <si>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</si>
  <si>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</si>
  <si>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</si>
  <si>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</si>
  <si>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</si>
  <si>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</si>
  <si>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</si>
  <si>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</si>
  <si>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</si>
  <si>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</si>
  <si>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</si>
  <si>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</si>
  <si>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</si>
  <si>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</si>
  <si>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</si>
  <si>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</si>
  <si>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</si>
  <si>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</si>
  <si>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</si>
  <si>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</si>
  <si>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</si>
  <si>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</si>
  <si>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</si>
  <si>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</si>
  <si>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</si>
  <si>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</si>
  <si>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</si>
  <si>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</si>
  <si>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</si>
  <si>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</si>
  <si>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</si>
  <si>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</si>
  <si>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</si>
  <si>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</si>
  <si>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</si>
  <si>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</si>
  <si>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</si>
  <si>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</si>
  <si>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</si>
  <si>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</si>
  <si>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</si>
  <si>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</si>
  <si>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</si>
  <si>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</si>
  <si>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</si>
  <si>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</si>
  <si>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</si>
  <si>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</si>
  <si>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</si>
  <si>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</si>
  <si>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</si>
  <si>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</si>
  <si>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</si>
  <si>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</si>
  <si>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</si>
  <si>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</si>
  <si>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</si>
  <si>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</si>
  <si>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</si>
  <si>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</si>
  <si>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</si>
  <si>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</si>
  <si>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</si>
  <si>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</si>
  <si>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</si>
  <si>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</si>
  <si>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</si>
  <si>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</si>
  <si>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</si>
  <si>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</si>
  <si>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</si>
  <si>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</si>
  <si>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</si>
  <si>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</si>
  <si>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</si>
  <si>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</si>
  <si>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</si>
  <si>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</si>
  <si>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</si>
  <si>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</si>
  <si>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</si>
  <si>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</si>
  <si>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</si>
  <si>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</si>
  <si>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</si>
  <si>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</si>
  <si>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</si>
  <si>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</si>
  <si>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</si>
  <si>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</si>
  <si>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</si>
  <si>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</si>
  <si>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</si>
  <si>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</si>
  <si>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</si>
  <si>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</si>
  <si>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</si>
  <si>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</si>
  <si>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</si>
  <si>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</si>
  <si>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</si>
  <si>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</si>
  <si>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</si>
  <si>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</si>
  <si>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</si>
  <si>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</si>
  <si>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</si>
  <si>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</si>
  <si>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</si>
  <si>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</si>
  <si>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</si>
  <si>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</si>
  <si>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</si>
  <si>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</si>
  <si>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</si>
  <si>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</si>
  <si>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</si>
  <si>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</si>
  <si>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</si>
  <si>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</si>
  <si>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</si>
  <si>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</si>
  <si>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</si>
  <si>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</si>
  <si>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</si>
  <si>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</si>
  <si>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</si>
  <si>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</si>
  <si>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</si>
  <si>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</si>
  <si>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</si>
  <si>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</si>
  <si>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</si>
  <si>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</si>
  <si>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</si>
  <si>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</si>
  <si>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</si>
  <si>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</si>
  <si>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</si>
  <si>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</si>
  <si>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</si>
  <si>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</si>
  <si>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</si>
  <si>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</si>
  <si>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</si>
  <si>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</si>
  <si>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</si>
  <si>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</si>
  <si>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</si>
  <si>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</si>
  <si>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</si>
  <si>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</si>
  <si>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</si>
  <si>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</si>
  <si>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</si>
  <si>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</si>
  <si>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</si>
  <si>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</si>
  <si>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</si>
  <si>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</si>
  <si>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</si>
  <si>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</si>
  <si>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</si>
  <si>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</si>
  <si>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</si>
  <si>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</si>
  <si>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</si>
  <si>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</si>
  <si>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</si>
  <si>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</si>
  <si>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</si>
  <si>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</si>
  <si>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</si>
  <si>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</si>
  <si>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</si>
  <si>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</si>
  <si>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</si>
  <si>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</si>
  <si>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</si>
  <si>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</si>
  <si>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</si>
  <si>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</si>
  <si>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</si>
  <si>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</si>
  <si>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</si>
  <si>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</si>
  <si>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</si>
  <si>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</si>
  <si>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</si>
  <si>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</si>
  <si>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</si>
  <si>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</si>
  <si>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</si>
  <si>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</si>
  <si>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</si>
  <si>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</si>
  <si>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</si>
  <si>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</si>
  <si>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</si>
  <si>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</si>
  <si>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</si>
  <si>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</si>
  <si>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</si>
  <si>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</si>
  <si>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</si>
  <si>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</si>
  <si>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</si>
  <si>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</si>
  <si>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</si>
  <si>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</si>
  <si>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</si>
  <si>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</si>
  <si>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</si>
  <si>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</si>
  <si>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</si>
  <si>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</si>
  <si>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</si>
  <si>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</si>
  <si>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</si>
  <si>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</si>
  <si>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</si>
  <si>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</si>
  <si>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</si>
  <si>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</si>
  <si>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</si>
  <si>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</si>
  <si>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</si>
  <si>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</si>
  <si>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</si>
  <si>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</si>
  <si>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</si>
  <si>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</si>
  <si>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</si>
  <si>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</si>
  <si>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</si>
  <si>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</si>
  <si>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</si>
  <si>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</si>
  <si>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</si>
  <si>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</si>
  <si>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</si>
  <si>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</si>
  <si>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</si>
  <si>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</si>
  <si>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</si>
  <si>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</si>
  <si>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</si>
  <si>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</si>
  <si>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</si>
  <si>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</si>
  <si>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</si>
  <si>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</si>
  <si>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</si>
  <si>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</si>
  <si>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</si>
  <si>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</si>
  <si>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</si>
  <si>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</si>
  <si>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</si>
  <si>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</si>
  <si>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</si>
  <si>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</si>
  <si>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</si>
  <si>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</si>
  <si>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</si>
  <si>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</si>
  <si>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</si>
  <si>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</si>
  <si>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</si>
  <si>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</si>
  <si>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</si>
  <si>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</si>
  <si>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</si>
  <si>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</si>
  <si>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</si>
  <si>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</si>
  <si>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</si>
  <si>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</si>
  <si>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</si>
  <si>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</si>
  <si>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</si>
  <si>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</si>
  <si>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</si>
  <si>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</si>
  <si>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</si>
  <si>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</si>
  <si>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</si>
  <si>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</si>
  <si>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</si>
  <si>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</si>
  <si>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</si>
  <si>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</si>
  <si>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</si>
  <si>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</si>
  <si>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</si>
  <si>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</si>
  <si>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</si>
  <si>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</si>
  <si>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</si>
  <si>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</si>
  <si>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</si>
  <si>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</si>
  <si>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</si>
  <si>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</si>
  <si>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</si>
  <si>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</si>
  <si>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</si>
  <si>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</si>
  <si>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</si>
  <si>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</si>
  <si>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</si>
  <si>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</si>
  <si>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</si>
  <si>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</si>
  <si>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</si>
  <si>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</si>
  <si>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</si>
  <si>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</si>
  <si>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</si>
  <si>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</si>
  <si>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</si>
  <si>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</si>
  <si>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</si>
  <si>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</si>
  <si>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</si>
  <si>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</si>
  <si>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</si>
  <si>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</si>
  <si>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</si>
  <si>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</si>
  <si>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</si>
  <si>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</si>
  <si>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</si>
  <si>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</si>
  <si>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</si>
  <si>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</si>
  <si>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</si>
  <si>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</si>
  <si>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</si>
  <si>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</si>
  <si>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</si>
  <si>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</si>
  <si>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</si>
  <si>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</si>
  <si>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</si>
  <si>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</si>
  <si>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</si>
  <si>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</si>
  <si>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</si>
  <si>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</si>
  <si>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</si>
  <si>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</si>
  <si>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</si>
  <si>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</si>
  <si>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</si>
  <si>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</si>
  <si>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</si>
  <si>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</si>
  <si>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</si>
  <si>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</si>
  <si>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</si>
  <si>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</si>
  <si>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</si>
  <si>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</si>
  <si>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</si>
  <si>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</si>
  <si>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</si>
  <si>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</si>
  <si>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</si>
  <si>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</si>
  <si>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</si>
  <si>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</si>
  <si>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</si>
  <si>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</si>
  <si>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</si>
  <si>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</si>
  <si>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</si>
  <si>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</si>
  <si>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</si>
  <si>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</si>
  <si>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</si>
  <si>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</si>
  <si>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</si>
  <si>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</si>
  <si>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</si>
  <si>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</si>
  <si>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</si>
  <si>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</si>
  <si>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</si>
  <si>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</si>
  <si>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</si>
  <si>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</si>
  <si>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</si>
  <si>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</si>
  <si>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</si>
  <si>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</si>
  <si>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</si>
  <si>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</si>
  <si>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</si>
  <si>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</si>
  <si>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</si>
  <si>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</si>
  <si>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</si>
  <si>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</si>
  <si>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</si>
  <si>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</si>
  <si>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</si>
  <si>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</si>
  <si>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</si>
  <si>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</si>
  <si>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</si>
  <si>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</si>
  <si>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</si>
  <si>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</si>
  <si>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</si>
  <si>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</si>
  <si>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</si>
  <si>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</si>
  <si>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</si>
  <si>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</si>
  <si>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</si>
  <si>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</si>
  <si>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</si>
  <si>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</si>
  <si>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</si>
  <si>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</si>
  <si>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</si>
  <si>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</si>
  <si>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</si>
  <si>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</si>
  <si>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</si>
  <si>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</si>
  <si>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</si>
  <si>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</si>
  <si>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</si>
  <si>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</si>
  <si>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</si>
  <si>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</si>
  <si>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</si>
  <si>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</si>
  <si>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</si>
  <si>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</si>
  <si>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</si>
  <si>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</si>
  <si>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</si>
  <si>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</si>
  <si>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</si>
  <si>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</si>
  <si>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</si>
  <si>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</si>
  <si>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</si>
  <si>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</si>
  <si>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</si>
  <si>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</si>
  <si>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</si>
  <si>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</si>
  <si>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</si>
  <si>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</si>
  <si>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</si>
  <si>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</si>
  <si>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</si>
  <si>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</si>
  <si>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</si>
  <si>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</si>
  <si>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</si>
  <si>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</si>
  <si>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</si>
  <si>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</si>
  <si>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</si>
  <si>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</si>
  <si>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</si>
  <si>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</si>
  <si>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</si>
  <si>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</si>
  <si>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</si>
  <si>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</si>
  <si>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</si>
  <si>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</si>
  <si>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</si>
  <si>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</si>
  <si>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</si>
  <si>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</si>
  <si>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</si>
  <si>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</si>
  <si>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</si>
  <si>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</si>
  <si>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</si>
  <si>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</si>
  <si>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</si>
  <si>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</si>
  <si>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</si>
  <si>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</si>
  <si>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</si>
  <si>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</si>
  <si>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</si>
  <si>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</si>
  <si>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</si>
  <si>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</si>
  <si>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</si>
  <si>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</si>
  <si>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</si>
  <si>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</si>
  <si>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</si>
  <si>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</si>
  <si>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</si>
  <si>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</si>
  <si>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</si>
  <si>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</si>
  <si>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</si>
  <si>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</si>
  <si>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</si>
  <si>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</si>
  <si>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</si>
  <si>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</si>
  <si>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</si>
  <si>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</si>
  <si>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</si>
  <si>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</si>
  <si>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</si>
  <si>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</si>
  <si>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</si>
  <si>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</si>
  <si>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</si>
  <si>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</si>
  <si>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</si>
  <si>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</si>
  <si>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</si>
  <si>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</si>
  <si>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</si>
  <si>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</si>
  <si>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</si>
  <si>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</si>
  <si>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</si>
  <si>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</si>
  <si>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</si>
  <si>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</si>
  <si>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</si>
  <si>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</si>
  <si>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</si>
  <si>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</si>
  <si>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</si>
  <si>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</si>
  <si>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</si>
  <si>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</si>
  <si>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</si>
  <si>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</si>
  <si>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</si>
  <si>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</si>
  <si>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</si>
  <si>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</si>
  <si>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</si>
  <si>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</si>
  <si>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</si>
  <si>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</si>
  <si>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</si>
  <si>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</si>
  <si>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</si>
  <si>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</si>
  <si>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</si>
  <si>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</si>
  <si>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</si>
  <si>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</si>
  <si>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</si>
  <si>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</si>
  <si>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</si>
  <si>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</si>
  <si>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</si>
  <si>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</si>
  <si>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</si>
  <si>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</si>
  <si>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</si>
  <si>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</si>
  <si>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</si>
  <si>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</si>
  <si>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</si>
  <si>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</si>
  <si>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</si>
  <si>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</si>
  <si>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</si>
  <si>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</si>
  <si>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</si>
  <si>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</si>
  <si>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</si>
  <si>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</si>
  <si>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</si>
  <si>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</si>
  <si>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</si>
  <si>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</si>
  <si>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</si>
  <si>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</si>
  <si>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</si>
  <si>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</si>
  <si>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</si>
  <si>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</si>
  <si>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</si>
  <si>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</si>
  <si>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</si>
  <si>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</si>
  <si>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</si>
  <si>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</si>
  <si>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</si>
  <si>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</si>
  <si>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</si>
  <si>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</si>
  <si>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</si>
  <si>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</si>
  <si>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</si>
  <si>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</si>
  <si>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</si>
  <si>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</si>
  <si>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</si>
  <si>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</si>
  <si>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</si>
  <si>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</si>
  <si>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</si>
  <si>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</si>
  <si>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</si>
  <si>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</si>
  <si>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</si>
  <si>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</si>
  <si>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</si>
  <si>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</si>
  <si>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</si>
  <si>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</si>
  <si>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</si>
  <si>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</si>
  <si>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</si>
  <si>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</si>
  <si>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</si>
  <si>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</si>
  <si>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</si>
  <si>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</si>
  <si>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</si>
  <si>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</si>
  <si>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</si>
  <si>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</si>
  <si>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</si>
  <si>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</si>
  <si>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</si>
  <si>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</si>
  <si>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</si>
  <si>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</si>
  <si>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</si>
  <si>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</si>
  <si>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</si>
  <si>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</si>
  <si>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</si>
  <si>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</si>
  <si>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</si>
  <si>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</si>
  <si>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</si>
  <si>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</si>
  <si>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</si>
  <si>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</si>
  <si>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</si>
  <si>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</si>
  <si>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</si>
  <si>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</si>
  <si>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</si>
  <si>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</si>
  <si>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</si>
  <si>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</si>
  <si>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</si>
  <si>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</si>
  <si>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</si>
  <si>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</si>
  <si>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</si>
  <si>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</si>
  <si>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</si>
  <si>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</si>
  <si>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</si>
  <si>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</si>
  <si>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</si>
  <si>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</si>
  <si>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</si>
  <si>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</si>
  <si>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</si>
  <si>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</si>
  <si>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</si>
  <si>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</si>
  <si>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</si>
  <si>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</si>
  <si>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</si>
  <si>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</si>
  <si>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</si>
  <si>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</si>
  <si>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</si>
  <si>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</si>
  <si>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</si>
  <si>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</si>
  <si>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</si>
  <si>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</si>
  <si>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</si>
  <si>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</si>
  <si>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</si>
  <si>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</si>
  <si>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</si>
  <si>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</si>
  <si>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</si>
  <si>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</si>
  <si>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</si>
  <si>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</si>
  <si>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</si>
  <si>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</si>
  <si>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</si>
  <si>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</si>
  <si>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</si>
  <si>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</si>
  <si>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</si>
  <si>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</si>
  <si>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</si>
  <si>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</si>
  <si>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</si>
  <si>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</si>
  <si>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</si>
  <si>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</si>
  <si>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</si>
  <si>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</si>
  <si>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</si>
  <si>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</si>
  <si>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</si>
  <si>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</si>
  <si>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</si>
  <si>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</si>
  <si>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</si>
  <si>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</si>
  <si>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</si>
  <si>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</si>
  <si>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</si>
  <si>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</si>
  <si>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</si>
  <si>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</si>
  <si>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</si>
  <si>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</si>
  <si>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</si>
  <si>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</si>
  <si>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</si>
  <si>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</si>
  <si>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</si>
  <si>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</si>
  <si>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</si>
  <si>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</si>
  <si>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</si>
  <si>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</si>
  <si>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</si>
  <si>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</si>
  <si>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</si>
  <si>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</si>
  <si>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</si>
  <si>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</si>
  <si>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</si>
  <si>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</si>
  <si>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</si>
  <si>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</si>
  <si>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</si>
  <si>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</si>
  <si>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</si>
  <si>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</si>
  <si>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</si>
  <si>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</si>
  <si>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</si>
  <si>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</si>
  <si>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</si>
  <si>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</si>
  <si>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</si>
  <si>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</si>
  <si>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</si>
  <si>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</si>
  <si>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</si>
  <si>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</si>
  <si>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</si>
  <si>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</si>
  <si>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</si>
  <si>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</si>
  <si>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</si>
  <si>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</si>
  <si>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</si>
  <si>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</si>
  <si>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</si>
  <si>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</si>
  <si>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</si>
  <si>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</si>
  <si>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</si>
  <si>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</si>
  <si>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</si>
  <si>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</si>
  <si>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</si>
  <si>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</si>
  <si>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</si>
  <si>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</si>
  <si>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</si>
  <si>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</si>
  <si>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</si>
  <si>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</si>
  <si>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</si>
  <si>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</si>
  <si>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</si>
  <si>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</si>
  <si>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</si>
  <si>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</si>
  <si>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</si>
  <si>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</si>
  <si>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</si>
  <si>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</si>
  <si>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</si>
  <si>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</si>
  <si>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</si>
  <si>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</si>
  <si>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</si>
  <si>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</si>
  <si>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</si>
  <si>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</si>
  <si>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</si>
  <si>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</si>
  <si>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</si>
  <si>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</si>
  <si>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</si>
  <si>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</si>
  <si>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</si>
  <si>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</si>
  <si>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</si>
  <si>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</si>
  <si>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</si>
  <si>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</si>
  <si>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</si>
  <si>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</si>
  <si>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</si>
  <si>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</si>
  <si>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</si>
  <si>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</si>
  <si>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</si>
  <si>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</si>
  <si>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</si>
  <si>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</si>
  <si>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</si>
  <si>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</si>
  <si>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</si>
  <si>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</si>
  <si>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</si>
  <si>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</si>
  <si>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</si>
  <si>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</si>
  <si>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</si>
  <si>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</si>
  <si>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</si>
  <si>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</si>
  <si>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</si>
  <si>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</si>
  <si>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</si>
  <si>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</si>
  <si>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</si>
  <si>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</si>
  <si>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</si>
  <si>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</si>
  <si>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</si>
  <si>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</si>
  <si>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</si>
  <si>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</si>
  <si>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</si>
  <si>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</si>
  <si>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</si>
  <si>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</si>
  <si>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</si>
  <si>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</si>
  <si>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</si>
  <si>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</si>
  <si>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</si>
  <si>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</si>
  <si>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</si>
  <si>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</si>
  <si>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</si>
  <si>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</si>
  <si>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</si>
  <si>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</si>
  <si>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</si>
  <si>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</si>
  <si>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</si>
  <si>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</si>
  <si>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</si>
  <si>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</si>
  <si>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</si>
  <si>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</si>
  <si>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</si>
  <si>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</si>
  <si>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</si>
  <si>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</si>
  <si>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</si>
  <si>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</si>
  <si>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</si>
  <si>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</si>
  <si>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</si>
  <si>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</si>
  <si>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</si>
  <si>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</si>
  <si>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</si>
  <si>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</si>
  <si>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</si>
  <si>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</si>
  <si>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</si>
  <si>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</si>
  <si>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</si>
  <si>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</si>
  <si>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</si>
  <si>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</si>
  <si>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</si>
  <si>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</si>
  <si>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</si>
  <si>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</si>
  <si>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</si>
  <si>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</si>
  <si>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</si>
  <si>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</si>
  <si>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</si>
  <si>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</si>
  <si>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</si>
  <si>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</si>
  <si>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</si>
  <si>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</si>
  <si>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</si>
  <si>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</si>
  <si>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</si>
  <si>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</si>
  <si>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</si>
  <si>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</si>
  <si>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</si>
  <si>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</si>
  <si>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</si>
  <si>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</si>
  <si>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</si>
  <si>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</si>
  <si>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</si>
  <si>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</si>
  <si>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</si>
  <si>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</si>
  <si>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</si>
  <si>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</si>
  <si>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</si>
  <si>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</si>
  <si>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</si>
  <si>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</si>
  <si>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</si>
  <si>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</si>
  <si>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</si>
  <si>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</si>
  <si>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</si>
  <si>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</si>
  <si>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</si>
  <si>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</si>
  <si>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</si>
  <si>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</si>
  <si>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</si>
  <si>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</si>
  <si>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</si>
  <si>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</si>
  <si>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</si>
  <si>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</si>
  <si>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</si>
  <si>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</si>
  <si>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</si>
  <si>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</si>
  <si>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</si>
  <si>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</si>
  <si>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</si>
  <si>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</si>
  <si>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</si>
  <si>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</si>
  <si>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</si>
  <si>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</si>
  <si>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</si>
  <si>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</si>
  <si>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</si>
  <si>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</si>
  <si>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</si>
  <si>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</si>
  <si>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</si>
  <si>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</si>
  <si>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</si>
  <si>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</si>
  <si>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</si>
  <si>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</si>
  <si>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</si>
  <si>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</si>
  <si>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</si>
  <si>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</si>
  <si>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</si>
  <si>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</si>
  <si>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</si>
  <si>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</si>
  <si>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</si>
  <si>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</si>
  <si>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</si>
  <si>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</si>
  <si>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</si>
  <si>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</si>
  <si>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</si>
  <si>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</si>
  <si>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</si>
  <si>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</si>
  <si>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</si>
  <si>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</si>
  <si>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</si>
  <si>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</si>
  <si>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</si>
  <si>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</si>
  <si>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</si>
  <si>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</si>
  <si>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</si>
  <si>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</si>
  <si>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</si>
  <si>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</si>
  <si>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</si>
  <si>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</si>
  <si>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</si>
  <si>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</si>
  <si>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</si>
  <si>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</si>
  <si>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</si>
  <si>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</si>
  <si>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</si>
  <si>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</si>
  <si>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</si>
  <si>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</si>
  <si>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</si>
  <si>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</si>
  <si>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</si>
  <si>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</si>
  <si>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</si>
  <si>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</si>
  <si>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</si>
  <si>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</si>
  <si>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</si>
  <si>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</si>
  <si>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</si>
  <si>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</si>
  <si>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</si>
  <si>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</si>
  <si>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</si>
  <si>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</si>
  <si>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</si>
  <si>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</si>
  <si>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</si>
  <si>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</si>
  <si>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</si>
  <si>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</si>
  <si>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</si>
  <si>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</si>
  <si>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</si>
  <si>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</si>
  <si>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</si>
  <si>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</si>
  <si>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</si>
  <si>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</si>
  <si>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</si>
  <si>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</si>
  <si>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</si>
  <si>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</si>
  <si>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</si>
  <si>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</si>
  <si>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</si>
  <si>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</si>
  <si>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</si>
  <si>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</si>
  <si>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</si>
  <si>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</si>
  <si>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</si>
  <si>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</si>
  <si>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</si>
  <si>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</si>
  <si>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</si>
  <si>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</si>
  <si>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</si>
  <si>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</si>
  <si>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</si>
  <si>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</si>
  <si>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</si>
  <si>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</si>
  <si>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</si>
  <si>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</si>
  <si>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</si>
  <si>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</si>
  <si>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</si>
  <si>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</si>
  <si>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</si>
  <si>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</si>
  <si>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</si>
  <si>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</si>
  <si>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</si>
  <si>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</si>
  <si>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</si>
  <si>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</si>
  <si>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</si>
  <si>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</si>
  <si>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</si>
  <si>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</si>
  <si>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</si>
  <si>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</si>
  <si>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</si>
  <si>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</si>
  <si>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</si>
  <si>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</si>
  <si>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</si>
  <si>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</si>
  <si>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</si>
  <si>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</si>
  <si>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</si>
  <si>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</si>
  <si>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</si>
  <si>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</si>
  <si>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</si>
  <si>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</si>
  <si>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</si>
  <si>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</si>
  <si>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</si>
  <si>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</si>
  <si>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</si>
  <si>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</si>
  <si>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</si>
  <si>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</si>
  <si>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</si>
  <si>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</si>
  <si>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</si>
  <si>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</si>
  <si>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</si>
  <si>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</si>
  <si>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</si>
  <si>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</si>
  <si>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</si>
  <si>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</si>
  <si>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</si>
  <si>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</si>
  <si>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</si>
  <si>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</si>
  <si>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</si>
  <si>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</si>
  <si>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</si>
  <si>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</si>
  <si>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</si>
  <si>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</si>
  <si>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</si>
  <si>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</si>
  <si>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</si>
  <si>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</si>
  <si>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</si>
  <si>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</si>
  <si>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</si>
  <si>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</si>
  <si>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</si>
  <si>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</si>
  <si>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</si>
  <si>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</si>
  <si>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</si>
  <si>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</si>
  <si>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</si>
  <si>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</si>
  <si>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</si>
  <si>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</si>
  <si>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</si>
  <si>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</si>
  <si>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</si>
  <si>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</si>
  <si>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</si>
  <si>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</si>
  <si>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</si>
  <si>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</si>
  <si>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</si>
  <si>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</si>
  <si>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</si>
  <si>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</si>
  <si>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</si>
  <si>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</si>
  <si>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</si>
  <si>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</si>
  <si>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</si>
  <si>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</si>
  <si>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</si>
  <si>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</si>
  <si>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</si>
  <si>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</si>
  <si>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</si>
  <si>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</si>
  <si>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</si>
  <si>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</si>
  <si>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</si>
  <si>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</si>
  <si>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</si>
  <si>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</si>
  <si>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</si>
  <si>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</si>
  <si>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</si>
  <si>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</si>
  <si>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</si>
  <si>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</si>
  <si>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</si>
  <si>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</si>
  <si>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</si>
  <si>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</si>
  <si>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</si>
  <si>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</si>
  <si>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</si>
  <si>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</si>
  <si>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</si>
  <si>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</si>
  <si>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</si>
  <si>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</si>
  <si>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</si>
  <si>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</si>
  <si>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</si>
  <si>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</si>
  <si>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</si>
  <si>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</si>
  <si>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</si>
  <si>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</si>
  <si>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</si>
  <si>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</si>
  <si>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</si>
  <si>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</si>
  <si>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</si>
  <si>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</si>
  <si>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</si>
  <si>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</si>
  <si>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</si>
  <si>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</si>
  <si>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</si>
  <si>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</si>
  <si>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</si>
  <si>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</si>
  <si>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</si>
  <si>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</si>
  <si>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</si>
  <si>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</si>
  <si>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</si>
  <si>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</si>
  <si>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</si>
  <si>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</si>
  <si>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</si>
  <si>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</si>
  <si>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</si>
  <si>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</si>
  <si>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</si>
  <si>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</si>
  <si>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</si>
  <si>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</si>
  <si>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</si>
  <si>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</si>
  <si>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</si>
  <si>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</si>
  <si>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</si>
  <si>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</si>
  <si>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</si>
  <si>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</si>
  <si>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</si>
  <si>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</si>
  <si>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</si>
  <si>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</si>
  <si>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</si>
  <si>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</si>
  <si>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</si>
  <si>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</si>
  <si>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</si>
  <si>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</si>
  <si>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</si>
  <si>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</si>
  <si>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</si>
  <si>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</si>
  <si>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</si>
  <si>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</si>
  <si>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</si>
  <si>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</si>
  <si>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</si>
  <si>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</si>
  <si>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</si>
  <si>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</si>
  <si>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</si>
  <si>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</si>
  <si>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</si>
  <si>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</si>
  <si>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</si>
  <si>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</si>
  <si>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</si>
  <si>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</si>
  <si>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</si>
  <si>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</si>
  <si>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</si>
  <si>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</si>
  <si>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</si>
  <si>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</si>
  <si>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</si>
  <si>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</si>
  <si>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</si>
  <si>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</si>
  <si>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</si>
  <si>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</si>
  <si>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</si>
  <si>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</si>
  <si>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</si>
  <si>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</si>
  <si>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</si>
  <si>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</si>
  <si>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</si>
  <si>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</si>
  <si>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</si>
  <si>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</si>
  <si>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</si>
  <si>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</si>
  <si>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</si>
  <si>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</si>
  <si>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</si>
  <si>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</si>
  <si>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</si>
  <si>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</si>
  <si>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</si>
  <si>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</si>
  <si>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</si>
  <si>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</si>
  <si>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</si>
  <si>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</si>
  <si>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</si>
  <si>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</si>
  <si>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</si>
  <si>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</si>
  <si>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</si>
  <si>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</si>
  <si>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</si>
  <si>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</si>
  <si>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</si>
  <si>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</si>
  <si>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</si>
  <si>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</si>
  <si>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</si>
  <si>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</si>
  <si>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</si>
  <si>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</si>
  <si>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</si>
  <si>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</si>
  <si>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</si>
  <si>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</si>
  <si>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</si>
  <si>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</si>
  <si>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</si>
  <si>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</si>
  <si>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</si>
  <si>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</si>
  <si>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</si>
  <si>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</si>
  <si>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</si>
  <si>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</si>
  <si>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</si>
  <si>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</si>
  <si>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</si>
  <si>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</si>
  <si>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</si>
  <si>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</si>
  <si>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</si>
  <si>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</si>
  <si>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</si>
  <si>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</si>
  <si>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</si>
  <si>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</si>
  <si>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</si>
  <si>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</si>
  <si>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</si>
  <si>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</si>
  <si>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</si>
  <si>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</si>
  <si>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</si>
  <si>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</si>
  <si>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</si>
  <si>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</si>
  <si>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</si>
  <si>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</si>
  <si>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</si>
  <si>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</si>
  <si>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</si>
  <si>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</si>
  <si>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</si>
  <si>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</si>
  <si>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</si>
  <si>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</si>
  <si>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</si>
  <si>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</si>
  <si>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</si>
  <si>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</si>
  <si>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</si>
  <si>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</si>
  <si>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</si>
  <si>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</si>
  <si>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</si>
  <si>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</si>
  <si>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</si>
  <si>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</si>
  <si>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</si>
  <si>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</si>
  <si>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</si>
  <si>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</si>
  <si>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</si>
  <si>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</si>
  <si>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</si>
  <si>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</si>
  <si>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</si>
  <si>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</si>
  <si>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</si>
  <si>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</si>
  <si>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</si>
  <si>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</si>
  <si>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</si>
  <si>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</si>
  <si>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</si>
  <si>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</si>
  <si>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</si>
  <si>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</si>
  <si>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</si>
  <si>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</si>
  <si>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</si>
  <si>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</si>
  <si>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</si>
  <si>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</si>
  <si>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</si>
  <si>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</si>
  <si>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</si>
  <si>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</si>
  <si>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</si>
  <si>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</si>
  <si>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</si>
  <si>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</si>
  <si>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</si>
  <si>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</si>
  <si>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</si>
  <si>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</si>
  <si>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</si>
  <si>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</si>
  <si>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</si>
  <si>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</si>
  <si>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</si>
  <si>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</si>
  <si>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</si>
  <si>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</si>
  <si>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</si>
  <si>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</si>
  <si>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</si>
  <si>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</si>
  <si>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</si>
  <si>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</si>
  <si>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</si>
  <si>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</si>
  <si>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</si>
  <si>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</si>
  <si>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</si>
  <si>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</si>
  <si>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</si>
  <si>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</si>
  <si>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</si>
  <si>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</si>
  <si>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</si>
  <si>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</si>
  <si>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</si>
  <si>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</si>
  <si>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</si>
  <si>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</si>
  <si>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</si>
  <si>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</si>
  <si>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</si>
  <si>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</si>
  <si>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</si>
  <si>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</si>
  <si>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</si>
  <si>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</si>
  <si>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</si>
  <si>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</si>
  <si>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</si>
  <si>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</si>
  <si>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</si>
  <si>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</si>
  <si>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</si>
  <si>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</si>
  <si>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</si>
  <si>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</si>
  <si>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</si>
  <si>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</si>
  <si>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</si>
  <si>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</si>
  <si>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</si>
  <si>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</si>
  <si>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</si>
  <si>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</si>
  <si>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</si>
  <si>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</si>
  <si>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</si>
  <si>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</si>
  <si>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</si>
  <si>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</si>
  <si>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</si>
  <si>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</si>
  <si>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</si>
  <si>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</si>
  <si>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</si>
  <si>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</si>
  <si>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</si>
  <si>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</si>
  <si>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</si>
  <si>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</si>
  <si>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</si>
  <si>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</si>
  <si>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</si>
  <si>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</si>
  <si>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</si>
  <si>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</si>
  <si>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</si>
  <si>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</si>
  <si>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</si>
  <si>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</si>
  <si>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</si>
  <si>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</si>
  <si>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</si>
  <si>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</si>
  <si>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</si>
  <si>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</si>
  <si>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</si>
  <si>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</si>
  <si>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</si>
  <si>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</si>
  <si>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</si>
  <si>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</si>
  <si>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</si>
  <si>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</si>
  <si>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</si>
  <si>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</si>
  <si>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</si>
  <si>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</si>
  <si>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</si>
  <si>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</si>
  <si>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</si>
  <si>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</si>
  <si>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</si>
  <si>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</si>
  <si>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</si>
  <si>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</si>
  <si>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</si>
  <si>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</si>
  <si>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</si>
  <si>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</si>
  <si>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</si>
  <si>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</si>
  <si>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</si>
  <si>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</si>
  <si>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</si>
  <si>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</si>
  <si>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</si>
  <si>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</si>
  <si>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</si>
  <si>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</si>
  <si>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</si>
  <si>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</si>
  <si>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</si>
  <si>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</si>
  <si>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</si>
  <si>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</si>
  <si>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</si>
  <si>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</si>
  <si>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</si>
  <si>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</si>
  <si>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</si>
  <si>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</si>
  <si>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</si>
  <si>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</si>
  <si>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</si>
  <si>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</si>
  <si>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</si>
  <si>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</si>
  <si>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</si>
  <si>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</si>
  <si>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</si>
  <si>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</si>
  <si>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</si>
  <si>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</si>
  <si>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</si>
  <si>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</si>
  <si>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</si>
  <si>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</si>
  <si>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</si>
  <si>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</si>
  <si>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</si>
  <si>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</si>
  <si>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</si>
  <si>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</si>
  <si>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</si>
  <si>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</si>
  <si>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</si>
  <si>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</si>
  <si>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</si>
  <si>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</si>
  <si>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</si>
  <si>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</si>
  <si>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</si>
  <si>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</si>
  <si>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</si>
  <si>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</si>
  <si>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</si>
  <si>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</si>
  <si>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</si>
  <si>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</si>
  <si>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</si>
  <si>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</si>
  <si>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</si>
  <si>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</si>
  <si>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</si>
  <si>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</si>
  <si>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</si>
  <si>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</si>
  <si>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</si>
  <si>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</si>
  <si>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</si>
  <si>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</si>
  <si>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</si>
  <si>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</si>
  <si>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</si>
  <si>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</si>
  <si>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</si>
  <si>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</si>
  <si>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</si>
  <si>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</si>
  <si>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</si>
  <si>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</si>
  <si>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</si>
  <si>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</si>
  <si>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</si>
  <si>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</si>
  <si>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</si>
  <si>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</si>
  <si>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</si>
  <si>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</si>
  <si>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</si>
  <si>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</si>
  <si>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</si>
  <si>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</si>
  <si>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</si>
  <si>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</si>
  <si>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</si>
  <si>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</si>
  <si>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</si>
  <si>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</si>
  <si>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</si>
  <si>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</si>
  <si>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</si>
  <si>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</si>
  <si>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</si>
  <si>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</si>
  <si>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</si>
  <si>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</si>
  <si>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</si>
  <si>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</si>
  <si>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</si>
  <si>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</si>
  <si>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</si>
  <si>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</si>
  <si>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</si>
  <si>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</si>
  <si>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</si>
  <si>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</si>
  <si>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</si>
  <si>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</si>
  <si>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</si>
  <si>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</si>
  <si>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</si>
  <si>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</si>
  <si>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</si>
  <si>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</si>
  <si>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</si>
  <si>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</si>
  <si>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</si>
  <si>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</si>
  <si>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</si>
  <si>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</si>
  <si>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</si>
  <si>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</si>
  <si>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</si>
  <si>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</si>
  <si>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</si>
  <si>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</si>
  <si>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</si>
  <si>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</si>
  <si>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</si>
  <si>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</si>
  <si>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</si>
  <si>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</si>
  <si>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</si>
  <si>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</si>
  <si>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</si>
  <si>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</si>
  <si>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</si>
  <si>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</si>
  <si>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</si>
  <si>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</si>
  <si>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</si>
  <si>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</si>
  <si>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</si>
  <si>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</si>
  <si>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</si>
  <si>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</si>
  <si>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</si>
  <si>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</si>
  <si>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</si>
  <si>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</si>
  <si>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</si>
  <si>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</si>
  <si>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</si>
  <si>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</si>
  <si>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</si>
  <si>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</si>
  <si>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</si>
  <si>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</si>
  <si>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</si>
  <si>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</si>
  <si>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</si>
  <si>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</si>
  <si>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</si>
  <si>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</si>
  <si>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</si>
  <si>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</si>
  <si>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</si>
  <si>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</si>
  <si>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</si>
  <si>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</si>
  <si>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</si>
  <si>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</si>
  <si>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</si>
  <si>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</si>
  <si>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</si>
  <si>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</si>
  <si>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</si>
  <si>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</si>
  <si>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</si>
  <si>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</si>
  <si>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</si>
  <si>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</si>
  <si>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</si>
  <si>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</si>
  <si>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</si>
  <si>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</si>
  <si>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</si>
  <si>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</si>
  <si>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</si>
  <si>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</si>
  <si>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</si>
  <si>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</si>
  <si>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</si>
  <si>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</si>
  <si>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</si>
  <si>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</si>
  <si>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</si>
  <si>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</si>
  <si>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</si>
  <si>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</si>
  <si>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</si>
  <si>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</si>
  <si>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</si>
  <si>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</si>
  <si>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</si>
  <si>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</si>
  <si>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</si>
  <si>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</si>
  <si>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</si>
  <si>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</si>
  <si>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</si>
  <si>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</si>
  <si>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</si>
  <si>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</si>
  <si>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</si>
  <si>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</si>
  <si>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</si>
  <si>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</si>
  <si>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</si>
  <si>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</si>
  <si>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</si>
  <si>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</si>
  <si>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</si>
  <si>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</si>
  <si>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</si>
  <si>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</si>
  <si>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</si>
  <si>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</si>
  <si>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</si>
  <si>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</si>
  <si>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</si>
  <si>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</si>
  <si>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</si>
  <si>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</si>
  <si>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</si>
  <si>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</si>
  <si>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</si>
  <si>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</si>
  <si>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</si>
  <si>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</si>
  <si>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</si>
  <si>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</si>
  <si>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</si>
  <si>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</si>
  <si>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</si>
  <si>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</si>
  <si>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</si>
  <si>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</si>
  <si>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</si>
  <si>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</si>
  <si>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</si>
  <si>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</si>
  <si>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</si>
  <si>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</si>
  <si>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</si>
  <si>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</si>
  <si>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</si>
  <si>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</si>
  <si>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</si>
  <si>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</si>
  <si>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</si>
  <si>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</si>
  <si>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</si>
  <si>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</si>
  <si>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</si>
  <si>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</si>
  <si>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</si>
  <si>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</si>
  <si>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</si>
  <si>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</si>
  <si>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</si>
  <si>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</si>
  <si>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</si>
  <si>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</si>
  <si>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</si>
  <si>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</si>
  <si>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</si>
  <si>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</si>
  <si>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</si>
  <si>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</si>
  <si>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</si>
  <si>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</si>
  <si>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</si>
  <si>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</si>
  <si>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</si>
  <si>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</si>
  <si>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</si>
  <si>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</si>
  <si>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</si>
  <si>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</si>
  <si>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</si>
  <si>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</si>
  <si>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</si>
  <si>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</si>
  <si>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</si>
  <si>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</si>
  <si>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</si>
  <si>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</si>
  <si>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</si>
  <si>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</si>
  <si>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</si>
  <si>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</si>
  <si>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</si>
  <si>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</si>
  <si>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</si>
  <si>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</si>
  <si>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</si>
  <si>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</si>
  <si>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</si>
  <si>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</si>
  <si>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</si>
  <si>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</si>
  <si>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</si>
  <si>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</si>
  <si>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</si>
  <si>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</si>
  <si>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</si>
  <si>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</si>
  <si>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</si>
  <si>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</si>
  <si>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</si>
  <si>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</si>
  <si>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</si>
  <si>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</si>
  <si>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</si>
  <si>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</si>
  <si>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</si>
  <si>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</si>
  <si>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</si>
  <si>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</si>
  <si>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</si>
  <si>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</si>
  <si>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</si>
  <si>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</si>
  <si>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</si>
  <si>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</si>
  <si>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</si>
  <si>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</si>
  <si>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</si>
  <si>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</si>
  <si>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</si>
  <si>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</si>
  <si>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</si>
  <si>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</si>
  <si>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</si>
  <si>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</si>
  <si>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</si>
  <si>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</si>
  <si>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</si>
  <si>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</si>
  <si>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</si>
  <si>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</si>
  <si>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</si>
  <si>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</si>
  <si>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</si>
  <si>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</si>
  <si>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</si>
  <si>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</si>
  <si>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</si>
  <si>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</si>
  <si>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</si>
  <si>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</si>
  <si>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</si>
  <si>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</si>
  <si>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</si>
  <si>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</si>
  <si>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</si>
  <si>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</si>
  <si>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</si>
  <si>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</si>
  <si>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</si>
  <si>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</si>
  <si>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</si>
  <si>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</si>
  <si>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</si>
  <si>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</si>
  <si>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</si>
  <si>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</si>
  <si>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</si>
  <si>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</si>
  <si>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</si>
  <si>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</si>
  <si>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</si>
  <si>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</si>
  <si>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</si>
  <si>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</si>
  <si>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</si>
  <si>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</si>
  <si>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</si>
  <si>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</si>
  <si>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</si>
  <si>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</si>
  <si>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</si>
  <si>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</si>
  <si>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</si>
  <si>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</si>
  <si>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</si>
  <si>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</si>
  <si>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</si>
  <si>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</si>
  <si>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</si>
  <si>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</si>
  <si>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</si>
  <si>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</si>
  <si>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</si>
  <si>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</si>
  <si>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</si>
  <si>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</si>
  <si>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</si>
  <si>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</si>
  <si>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</si>
  <si>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</si>
  <si>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</si>
  <si>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</si>
  <si>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</si>
  <si>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</si>
  <si>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</si>
  <si>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</si>
  <si>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</si>
  <si>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</si>
  <si>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</si>
  <si>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</si>
  <si>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</si>
  <si>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</si>
  <si>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</si>
  <si>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</si>
  <si>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</si>
  <si>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</si>
  <si>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</si>
  <si>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</si>
  <si>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</si>
  <si>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</si>
  <si>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</si>
  <si>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</si>
  <si>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</si>
  <si>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</si>
  <si>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</si>
  <si>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</si>
  <si>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</si>
  <si>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</si>
  <si>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</si>
  <si>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</si>
  <si>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</si>
  <si>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</si>
  <si>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</si>
  <si>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</si>
  <si>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</si>
  <si>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</si>
  <si>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</si>
  <si>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</si>
  <si>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</si>
  <si>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</si>
  <si>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</si>
  <si>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</si>
  <si>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</si>
  <si>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</si>
  <si>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</si>
  <si>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</si>
  <si>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</si>
  <si>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</si>
  <si>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</si>
  <si>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</si>
  <si>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</si>
  <si>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</si>
  <si>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</si>
  <si>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</si>
  <si>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</si>
  <si>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</si>
  <si>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</si>
  <si>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</si>
  <si>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</si>
  <si>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</si>
  <si>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</si>
  <si>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</si>
  <si>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</si>
  <si>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</si>
  <si>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</si>
  <si>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</si>
  <si>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</si>
  <si>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</si>
  <si>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</si>
  <si>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</si>
  <si>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</si>
  <si>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</si>
  <si>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</si>
  <si>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</si>
  <si>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</si>
  <si>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</si>
  <si>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</si>
  <si>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</si>
  <si>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</si>
  <si>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</si>
  <si>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</si>
  <si>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</si>
  <si>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</si>
  <si>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</si>
  <si>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</si>
  <si>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</si>
  <si>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</si>
  <si>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</si>
  <si>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</si>
  <si>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</si>
  <si>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</si>
  <si>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</si>
  <si>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</si>
  <si>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</si>
  <si>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</si>
  <si>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</si>
  <si>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</si>
  <si>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</si>
  <si>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</si>
  <si>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</si>
  <si>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</si>
  <si>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</si>
  <si>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</si>
  <si>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</si>
  <si>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</si>
  <si>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</si>
  <si>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</si>
  <si>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</si>
  <si>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</si>
  <si>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</si>
  <si>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</si>
  <si>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</si>
  <si>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</si>
  <si>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</si>
  <si>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</si>
  <si>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</si>
  <si>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</si>
  <si>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</si>
  <si>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</si>
  <si>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</si>
  <si>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</si>
  <si>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</si>
  <si>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</si>
  <si>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</si>
  <si>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</si>
  <si>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</si>
  <si>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</si>
  <si>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</si>
  <si>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</si>
  <si>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</si>
  <si>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</si>
  <si>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</si>
  <si>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</si>
  <si>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</si>
  <si>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</si>
  <si>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</si>
  <si>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</si>
  <si>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</si>
  <si>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</si>
  <si>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</si>
  <si>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</si>
  <si>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</si>
  <si>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</si>
  <si>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</si>
  <si>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</si>
  <si>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</si>
  <si>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</si>
  <si>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</si>
  <si>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</si>
  <si>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</si>
  <si>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</si>
  <si>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</si>
  <si>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</si>
  <si>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</si>
  <si>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</si>
  <si>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</si>
  <si>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</si>
  <si>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</si>
  <si>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</si>
  <si>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</si>
  <si>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</si>
  <si>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</si>
  <si>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</si>
  <si>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</si>
  <si>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</si>
  <si>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</si>
  <si>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</si>
  <si>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</si>
  <si>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</si>
  <si>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</si>
  <si>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</si>
  <si>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</si>
  <si>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</si>
  <si>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</si>
  <si>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</si>
  <si>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</si>
  <si>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</si>
  <si>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</si>
  <si>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</si>
  <si>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</si>
  <si>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</si>
  <si>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</si>
  <si>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</si>
  <si>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</si>
  <si>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</si>
  <si>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</si>
  <si>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</si>
  <si>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</si>
  <si>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</si>
  <si>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</si>
  <si>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</si>
  <si>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</si>
  <si>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</si>
  <si>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</si>
  <si>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</si>
  <si>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</si>
  <si>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</si>
  <si>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</si>
  <si>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</si>
  <si>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</si>
  <si>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</si>
  <si>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</si>
  <si>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</si>
  <si>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</si>
  <si>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</si>
  <si>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</si>
  <si>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</si>
  <si>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</si>
  <si>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</si>
  <si>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</si>
  <si>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</si>
  <si>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</si>
  <si>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</si>
  <si>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</si>
  <si>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</si>
  <si>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</si>
  <si>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</si>
  <si>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</si>
  <si>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</si>
  <si>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</si>
  <si>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</si>
  <si>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</si>
  <si>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</si>
  <si>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</si>
  <si>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</si>
  <si>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</si>
  <si>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</si>
  <si>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</si>
  <si>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</si>
  <si>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</si>
  <si>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</si>
  <si>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</si>
  <si>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</si>
  <si>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</si>
  <si>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</si>
  <si>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</si>
  <si>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</si>
  <si>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</si>
  <si>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</si>
  <si>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</si>
  <si>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</si>
  <si>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</si>
  <si>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</si>
  <si>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</si>
  <si>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</si>
  <si>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</si>
  <si>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</si>
  <si>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</si>
  <si>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</si>
  <si>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</si>
  <si>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</si>
  <si>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</si>
  <si>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</si>
  <si>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</si>
  <si>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</si>
  <si>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</si>
  <si>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</si>
  <si>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</si>
  <si>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</si>
  <si>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</si>
  <si>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</si>
  <si>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</si>
  <si>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</si>
  <si>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</si>
  <si>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</si>
  <si>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</si>
  <si>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</si>
  <si>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</si>
  <si>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</si>
  <si>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</si>
  <si>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</si>
  <si>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</si>
  <si>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</si>
  <si>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</si>
  <si>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</si>
  <si>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</si>
  <si>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</si>
  <si>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</si>
  <si>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</si>
  <si>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</si>
  <si>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</si>
  <si>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</si>
  <si>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</si>
  <si>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</si>
  <si>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</si>
  <si>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</si>
  <si>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</si>
  <si>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</si>
  <si>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</si>
  <si>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</si>
  <si>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</si>
  <si>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</si>
  <si>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</si>
  <si>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</si>
  <si>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</si>
  <si>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</si>
  <si>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</si>
  <si>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</si>
  <si>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</si>
  <si>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</si>
  <si>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</si>
  <si>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</si>
  <si>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</si>
  <si>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</si>
  <si>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</si>
  <si>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</si>
  <si>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</si>
  <si>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</si>
  <si>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</si>
  <si>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</si>
  <si>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</si>
  <si>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</si>
  <si>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</si>
  <si>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</si>
  <si>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</si>
  <si>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</si>
  <si>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</si>
  <si>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</si>
  <si>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</si>
  <si>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</si>
  <si>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</si>
  <si>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</si>
  <si>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</si>
  <si>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</si>
  <si>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</si>
  <si>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</si>
  <si>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</si>
  <si>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</si>
  <si>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</si>
  <si>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</si>
  <si>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</si>
  <si>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</si>
  <si>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</si>
  <si>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</si>
  <si>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</si>
  <si>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</si>
  <si>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</si>
  <si>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</si>
  <si>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</si>
  <si>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</si>
  <si>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</si>
  <si>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</si>
  <si>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</si>
  <si>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</si>
  <si>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</si>
  <si>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</si>
  <si>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</si>
  <si>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</si>
  <si>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</si>
  <si>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</si>
  <si>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</si>
  <si>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</si>
  <si>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</si>
  <si>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</si>
  <si>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</si>
  <si>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</si>
  <si>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</si>
  <si>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</si>
  <si>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</si>
  <si>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</si>
  <si>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</si>
  <si>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</si>
  <si>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</si>
  <si>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</si>
  <si>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</si>
  <si>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</si>
  <si>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</si>
  <si>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</si>
  <si>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</si>
  <si>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</si>
  <si>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</si>
  <si>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</si>
  <si>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</si>
  <si>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</si>
  <si>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</si>
  <si>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</si>
  <si>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</si>
  <si>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</si>
  <si>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</si>
  <si>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</si>
  <si>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</si>
  <si>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</si>
  <si>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</si>
  <si>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</si>
  <si>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</si>
  <si>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</si>
  <si>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</si>
  <si>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</si>
  <si>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</si>
  <si>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</si>
  <si>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</si>
  <si>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</si>
  <si>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</si>
  <si>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</si>
  <si>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</si>
  <si>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</si>
  <si>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</si>
  <si>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</si>
  <si>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</si>
  <si>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</si>
  <si>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</si>
  <si>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</si>
  <si>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</si>
  <si>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</si>
  <si>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</si>
  <si>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</si>
  <si>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</si>
  <si>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</si>
  <si>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</si>
  <si>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</si>
  <si>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</si>
  <si>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</si>
  <si>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</si>
  <si>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</si>
  <si>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</si>
  <si>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</si>
  <si>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</si>
  <si>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</si>
  <si>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</si>
  <si>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</si>
  <si>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</si>
  <si>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</si>
  <si>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</si>
  <si>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</si>
  <si>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</si>
  <si>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</si>
  <si>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</si>
  <si>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</si>
  <si>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</si>
  <si>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</si>
  <si>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</si>
  <si>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</si>
  <si>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</si>
  <si>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</si>
  <si>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</si>
  <si>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</si>
  <si>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</si>
  <si>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</si>
  <si>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</si>
  <si>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</si>
  <si>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</si>
  <si>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</si>
  <si>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</si>
  <si>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</si>
  <si>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</si>
  <si>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</si>
  <si>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</si>
  <si>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</si>
  <si>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</si>
  <si>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</si>
  <si>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</si>
  <si>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</si>
  <si>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</si>
  <si>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</si>
  <si>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</si>
  <si>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</si>
  <si>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</si>
  <si>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</si>
  <si>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</si>
  <si>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</si>
  <si>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</si>
  <si>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</si>
  <si>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</si>
  <si>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</si>
  <si>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</si>
  <si>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</si>
  <si>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</si>
  <si>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</si>
  <si>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</si>
  <si>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</si>
  <si>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</si>
  <si>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</si>
  <si>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</si>
  <si>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</si>
  <si>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</si>
  <si>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</si>
  <si>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</si>
  <si>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</si>
  <si>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</si>
  <si>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</si>
  <si>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</si>
  <si>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</si>
  <si>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</si>
  <si>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</si>
  <si>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</si>
  <si>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</si>
  <si>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</si>
  <si>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</si>
  <si>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</si>
  <si>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</si>
  <si>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</si>
  <si>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</si>
  <si>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</si>
  <si>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</si>
  <si>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</si>
  <si>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</si>
  <si>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</si>
  <si>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</si>
  <si>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</si>
  <si>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</si>
  <si>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</si>
  <si>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</si>
  <si>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</si>
  <si>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</si>
  <si>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</si>
  <si>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</si>
  <si>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</si>
  <si>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</si>
  <si>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</si>
  <si>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</si>
  <si>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</si>
  <si>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</si>
  <si>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</si>
  <si>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</si>
  <si>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</si>
  <si>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</si>
  <si>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</si>
  <si>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</si>
  <si>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</si>
  <si>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</si>
  <si>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</si>
  <si>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</si>
  <si>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</si>
  <si>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</si>
  <si>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</si>
  <si>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</si>
  <si>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</si>
  <si>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</si>
  <si>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</si>
  <si>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</si>
  <si>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</si>
  <si>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</si>
  <si>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</si>
  <si>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</si>
  <si>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</si>
  <si>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</si>
  <si>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</si>
  <si>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</si>
  <si>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</si>
  <si>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</si>
  <si>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</si>
  <si>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</si>
  <si>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</si>
  <si>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</si>
  <si>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</si>
  <si>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</si>
  <si>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</si>
  <si>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</si>
  <si>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</si>
  <si>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</si>
  <si>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</si>
  <si>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</si>
  <si>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</si>
  <si>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</si>
  <si>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</si>
  <si>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</si>
  <si>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</si>
  <si>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</si>
  <si>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</si>
  <si>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</si>
  <si>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</si>
  <si>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</si>
  <si>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</si>
  <si>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</si>
  <si>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</si>
  <si>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</si>
  <si>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</si>
  <si>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</si>
  <si>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</si>
  <si>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</si>
  <si>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</si>
  <si>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</si>
  <si>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</si>
  <si>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</si>
  <si>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</si>
  <si>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</si>
  <si>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</si>
  <si>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</si>
  <si>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</si>
  <si>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</si>
  <si>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</si>
  <si>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</si>
  <si>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</si>
  <si>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</si>
  <si>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</si>
  <si>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</si>
  <si>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</si>
  <si>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</si>
  <si>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</si>
  <si>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</si>
  <si>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</si>
  <si>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</si>
  <si>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</si>
  <si>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</si>
  <si>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</si>
  <si>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</si>
  <si>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</si>
  <si>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</si>
  <si>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</si>
  <si>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</si>
  <si>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</si>
  <si>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</si>
  <si>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</si>
  <si>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</si>
  <si>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</si>
  <si>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</si>
  <si>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</si>
  <si>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</si>
  <si>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</si>
  <si>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</si>
  <si>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</si>
  <si>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</si>
  <si>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</si>
  <si>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</si>
  <si>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</si>
  <si>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</si>
  <si>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</si>
  <si>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</si>
  <si>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</si>
  <si>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</si>
  <si>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</si>
  <si>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</si>
  <si>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</si>
  <si>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</si>
  <si>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</si>
  <si>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</si>
  <si>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</si>
  <si>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</si>
  <si>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</si>
  <si>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</si>
  <si>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</si>
  <si>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</si>
  <si>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</si>
  <si>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</si>
  <si>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</si>
  <si>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</si>
  <si>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</si>
  <si>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</si>
  <si>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</si>
  <si>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</si>
  <si>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</si>
  <si>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</si>
  <si>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</si>
  <si>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</si>
  <si>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</si>
  <si>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</si>
  <si>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</si>
  <si>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</si>
  <si>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</si>
  <si>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</si>
  <si>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</si>
  <si>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</si>
  <si>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</si>
  <si>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</si>
  <si>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</si>
  <si>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</si>
  <si>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</si>
  <si>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</si>
  <si>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</si>
  <si>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</si>
  <si>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</si>
  <si>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</si>
  <si>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</si>
  <si>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</si>
  <si>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</si>
  <si>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</si>
  <si>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</si>
  <si>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</si>
  <si>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</si>
  <si>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</si>
  <si>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</si>
  <si>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</si>
  <si>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</si>
  <si>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</si>
  <si>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</si>
  <si>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</si>
  <si>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</si>
  <si>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</si>
  <si>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</si>
  <si>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</si>
  <si>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</si>
  <si>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</si>
  <si>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</si>
  <si>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</si>
  <si>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</si>
  <si>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</si>
  <si>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</si>
  <si>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</si>
  <si>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</si>
  <si>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</si>
  <si>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</si>
  <si>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</si>
  <si>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</si>
  <si>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</si>
  <si>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</si>
  <si>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</si>
  <si>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</si>
  <si>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</si>
  <si>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</si>
  <si>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</si>
  <si>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</si>
  <si>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</si>
  <si>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</si>
  <si>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</si>
  <si>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</si>
  <si>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</si>
  <si>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</si>
  <si>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</si>
  <si>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</si>
  <si>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</si>
  <si>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</si>
  <si>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</si>
  <si>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</si>
  <si>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</si>
  <si>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</si>
  <si>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</si>
  <si>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</si>
  <si>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</si>
  <si>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</si>
  <si>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</si>
  <si>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</si>
  <si>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</si>
  <si>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</si>
  <si>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</si>
  <si>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</si>
  <si>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</si>
  <si>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</si>
  <si>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</si>
  <si>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</si>
  <si>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</si>
  <si>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</si>
  <si>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</si>
  <si>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</si>
  <si>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</si>
  <si>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</si>
  <si>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</si>
  <si>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</si>
  <si>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</si>
  <si>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</si>
  <si>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</si>
  <si>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</si>
  <si>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</si>
  <si>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</si>
  <si>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</si>
  <si>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</si>
  <si>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</si>
  <si>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</si>
  <si>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</si>
  <si>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</si>
  <si>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</si>
  <si>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</si>
  <si>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</si>
  <si>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</si>
  <si>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</si>
  <si>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</si>
  <si>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</si>
  <si>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</si>
  <si>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</si>
  <si>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</si>
  <si>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</si>
  <si>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</si>
  <si>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</si>
  <si>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</si>
  <si>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</si>
  <si>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</si>
  <si>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</si>
  <si>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</si>
  <si>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</si>
  <si>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</si>
  <si>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</si>
  <si>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</si>
  <si>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</si>
  <si>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</si>
  <si>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</si>
  <si>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</si>
  <si>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</si>
  <si>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</si>
  <si>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</si>
  <si>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</si>
  <si>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</si>
  <si>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</si>
  <si>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</si>
  <si>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</si>
  <si>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</si>
  <si>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</si>
  <si>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</si>
  <si>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</si>
  <si>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</si>
  <si>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</si>
  <si>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</si>
  <si>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</si>
  <si>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</si>
  <si>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</si>
  <si>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</si>
  <si>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</si>
  <si>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</si>
  <si>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</si>
  <si>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</si>
  <si>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</si>
  <si>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</si>
  <si>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</si>
  <si>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</si>
  <si>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</si>
  <si>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</si>
  <si>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</si>
  <si>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</si>
  <si>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</si>
  <si>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</si>
  <si>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</si>
  <si>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</si>
  <si>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</si>
  <si>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</si>
  <si>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</si>
  <si>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</si>
  <si>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</si>
  <si>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</si>
  <si>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</si>
  <si>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</si>
  <si>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</si>
  <si>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</si>
  <si>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</si>
  <si>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</si>
  <si>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</si>
  <si>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</si>
  <si>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</si>
  <si>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</si>
  <si>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</si>
  <si>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</si>
  <si>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</si>
  <si>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</si>
  <si>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</si>
  <si>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</si>
  <si>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</si>
  <si>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</si>
  <si>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</si>
  <si>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</si>
  <si>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</si>
  <si>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</si>
  <si>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</si>
  <si>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</si>
  <si>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</si>
  <si>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</si>
  <si>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</si>
  <si>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</si>
  <si>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</si>
  <si>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</si>
  <si>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</si>
  <si>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</si>
  <si>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</si>
  <si>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</si>
  <si>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</si>
  <si>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</si>
  <si>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</si>
  <si>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</si>
  <si>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</si>
  <si>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</si>
  <si>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</si>
  <si>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</si>
  <si>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</si>
  <si>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</si>
  <si>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</si>
  <si>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</si>
  <si>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</si>
  <si>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</si>
  <si>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</si>
  <si>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</si>
  <si>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</si>
  <si>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</si>
  <si>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</si>
  <si>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</si>
  <si>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</si>
  <si>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</si>
  <si>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</si>
  <si>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</si>
  <si>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</si>
  <si>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</si>
  <si>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</si>
  <si>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</si>
  <si>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</si>
  <si>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</si>
  <si>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</si>
  <si>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</si>
  <si>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</si>
  <si>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</si>
  <si>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</si>
  <si>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</si>
  <si>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</si>
  <si>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</si>
  <si>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</si>
  <si>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</si>
  <si>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</si>
  <si>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</si>
  <si>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</si>
  <si>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</si>
  <si>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</si>
  <si>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</si>
  <si>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</si>
  <si>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</si>
  <si>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</si>
  <si>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</si>
  <si>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</si>
  <si>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</si>
  <si>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</si>
  <si>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</si>
  <si>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</si>
  <si>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</si>
  <si>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</si>
  <si>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</si>
  <si>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</si>
  <si>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</si>
  <si>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</si>
  <si>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</si>
  <si>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</si>
  <si>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</si>
  <si>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</si>
  <si>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</si>
  <si>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</si>
  <si>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</si>
  <si>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</si>
  <si>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</si>
  <si>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</si>
  <si>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</si>
  <si>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</si>
  <si>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</si>
  <si>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</si>
  <si>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</si>
  <si>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</si>
  <si>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</si>
  <si>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</si>
  <si>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</si>
  <si>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</si>
  <si>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</si>
  <si>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</si>
  <si>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</si>
  <si>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</si>
  <si>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</si>
  <si>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</si>
  <si>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</si>
  <si>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</si>
  <si>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</si>
  <si>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</si>
  <si>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</si>
  <si>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</si>
  <si>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</si>
  <si>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</si>
  <si>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</si>
  <si>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</si>
  <si>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</si>
  <si>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</si>
  <si>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</si>
  <si>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</si>
  <si>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</si>
  <si>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</si>
  <si>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</si>
  <si>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</si>
  <si>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</si>
  <si>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</si>
  <si>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</si>
  <si>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</si>
  <si>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</si>
  <si>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</si>
  <si>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</si>
  <si>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</si>
  <si>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</si>
  <si>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</si>
  <si>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</si>
  <si>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</si>
  <si>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</si>
  <si>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</si>
  <si>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</si>
  <si>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</si>
  <si>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</si>
  <si>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</si>
  <si>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</si>
  <si>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</si>
  <si>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</si>
  <si>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</si>
  <si>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</si>
  <si>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</si>
  <si>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</si>
  <si>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</si>
  <si>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</si>
  <si>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</si>
  <si>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</si>
  <si>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</si>
  <si>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</si>
  <si>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</si>
  <si>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</si>
  <si>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</si>
  <si>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</si>
  <si>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</si>
  <si>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</si>
  <si>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</si>
  <si>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</si>
  <si>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</si>
  <si>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</si>
  <si>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</si>
  <si>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</si>
  <si>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</si>
  <si>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</si>
  <si>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</si>
  <si>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</si>
  <si>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</si>
  <si>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</si>
  <si>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</si>
  <si>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</si>
  <si>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</si>
  <si>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</si>
  <si>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</si>
  <si>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</si>
  <si>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</si>
  <si>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</si>
  <si>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</si>
  <si>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</si>
  <si>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</si>
  <si>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</si>
  <si>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</si>
  <si>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</si>
  <si>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</si>
  <si>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</si>
  <si>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</si>
  <si>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</si>
  <si>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</si>
  <si>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</si>
  <si>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</si>
  <si>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</si>
  <si>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</si>
  <si>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</si>
  <si>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</si>
  <si>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</si>
  <si>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</si>
  <si>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</si>
  <si>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</si>
  <si>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</si>
  <si>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</si>
  <si>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</si>
  <si>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</si>
  <si>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</si>
  <si>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</si>
  <si>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</si>
  <si>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</si>
  <si>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</si>
  <si>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</si>
  <si>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</si>
  <si>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</si>
  <si>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</si>
  <si>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</si>
  <si>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</si>
  <si>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</si>
  <si>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</si>
  <si>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</si>
  <si>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</si>
  <si>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</si>
  <si>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</si>
  <si>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</si>
  <si>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</si>
  <si>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</si>
  <si>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</si>
  <si>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</si>
  <si>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</si>
  <si>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</si>
  <si>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</si>
  <si>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</si>
  <si>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</si>
  <si>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</si>
  <si>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</si>
  <si>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</si>
  <si>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</si>
  <si>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</si>
  <si>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</si>
  <si>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</si>
  <si>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</si>
  <si>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</si>
  <si>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</si>
  <si>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</si>
  <si>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</si>
  <si>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</si>
  <si>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</si>
  <si>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</si>
  <si>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</si>
  <si>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</si>
  <si>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</si>
  <si>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</si>
  <si>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</si>
  <si>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</si>
  <si>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</si>
  <si>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</si>
  <si>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</si>
  <si>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</si>
  <si>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</si>
  <si>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</si>
  <si>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</si>
  <si>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</si>
  <si>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</si>
  <si>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</si>
  <si>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</si>
  <si>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</si>
  <si>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</si>
  <si>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</si>
  <si>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</si>
  <si>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</si>
  <si>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</si>
  <si>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</si>
  <si>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</si>
  <si>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</si>
  <si>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</si>
  <si>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</si>
  <si>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</si>
  <si>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</si>
  <si>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</si>
  <si>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</si>
  <si>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</si>
  <si>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</si>
  <si>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</si>
  <si>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</si>
  <si>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</si>
  <si>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</si>
  <si>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</si>
  <si>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</si>
  <si>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</si>
  <si>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</si>
  <si>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</si>
  <si>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</si>
  <si>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</si>
  <si>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</si>
  <si>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</si>
  <si>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</si>
  <si>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</si>
  <si>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</si>
  <si>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</si>
  <si>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</si>
  <si>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</si>
  <si>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</si>
  <si>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</si>
  <si>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</si>
  <si>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</si>
  <si>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</si>
  <si>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</si>
  <si>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</si>
  <si>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</si>
  <si>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</si>
  <si>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</si>
  <si>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</si>
  <si>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</si>
  <si>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</si>
  <si>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</si>
  <si>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</si>
  <si>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</si>
  <si>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</si>
  <si>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</si>
  <si>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</si>
  <si>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</si>
  <si>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</si>
  <si>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</si>
  <si>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</si>
  <si>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</si>
  <si>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</si>
  <si>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</si>
  <si>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</si>
  <si>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</si>
  <si>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</si>
  <si>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</si>
  <si>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</si>
  <si>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</si>
  <si>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</si>
  <si>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</si>
  <si>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</si>
  <si>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</si>
  <si>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</si>
  <si>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</si>
  <si>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</si>
  <si>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</si>
  <si>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</si>
  <si>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</si>
  <si>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</si>
  <si>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</si>
  <si>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</si>
  <si>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</si>
  <si>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</si>
  <si>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</si>
  <si>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</si>
  <si>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</si>
  <si>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</si>
  <si>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</si>
  <si>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</si>
  <si>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</si>
  <si>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</si>
  <si>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</si>
  <si>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</si>
  <si>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</si>
  <si>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</si>
  <si>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</si>
  <si>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</si>
  <si>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</si>
  <si>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</si>
  <si>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</si>
  <si>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</si>
  <si>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</si>
  <si>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</si>
  <si>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</si>
  <si>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</si>
  <si>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</si>
  <si>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</si>
  <si>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</si>
  <si>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</si>
  <si>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</si>
  <si>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</si>
  <si>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</si>
  <si>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</si>
  <si>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</si>
  <si>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</si>
  <si>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</si>
  <si>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</si>
  <si>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</si>
  <si>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</si>
  <si>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</si>
  <si>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</si>
  <si>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</si>
  <si>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</si>
  <si>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</si>
  <si>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</si>
  <si>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</si>
  <si>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</si>
  <si>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</si>
  <si>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</si>
  <si>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</si>
  <si>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</si>
  <si>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</si>
  <si>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</si>
  <si>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</si>
  <si>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</si>
  <si>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</si>
  <si>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</si>
  <si>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</si>
  <si>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</si>
  <si>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</si>
  <si>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</si>
  <si>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</si>
  <si>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</si>
  <si>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</si>
  <si>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</si>
  <si>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</si>
  <si>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</si>
  <si>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</si>
  <si>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</si>
  <si>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</si>
  <si>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</si>
  <si>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</si>
  <si>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</si>
  <si>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</si>
  <si>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</si>
  <si>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</si>
  <si>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</si>
  <si>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</si>
  <si>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</si>
  <si>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</si>
  <si>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</si>
  <si>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</si>
  <si>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</si>
  <si>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</si>
  <si>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</si>
  <si>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</si>
  <si>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</si>
  <si>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</si>
  <si>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</si>
  <si>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</si>
  <si>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</si>
  <si>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</si>
  <si>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</si>
  <si>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</si>
  <si>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</si>
  <si>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</si>
  <si>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</si>
  <si>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</si>
  <si>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</si>
  <si>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</si>
  <si>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</si>
  <si>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</si>
  <si>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</si>
  <si>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</si>
  <si>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</si>
  <si>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</si>
  <si>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</si>
  <si>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</si>
  <si>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</si>
  <si>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</si>
  <si>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</si>
  <si>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</si>
  <si>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</si>
  <si>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</si>
  <si>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</si>
  <si>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</si>
  <si>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</si>
  <si>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</si>
  <si>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</si>
  <si>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</si>
  <si>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</si>
  <si>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</si>
  <si>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</si>
  <si>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</si>
  <si>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</si>
  <si>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</si>
  <si>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</si>
  <si>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</si>
  <si>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</si>
  <si>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</si>
  <si>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</si>
  <si>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</si>
  <si>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</si>
  <si>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</si>
  <si>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</si>
  <si>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</si>
  <si>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</si>
  <si>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</si>
  <si>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</si>
  <si>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</si>
  <si>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</si>
  <si>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</si>
  <si>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</si>
  <si>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</si>
  <si>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</si>
  <si>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</si>
  <si>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</si>
  <si>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</si>
  <si>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</si>
  <si>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</si>
  <si>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</si>
  <si>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</si>
  <si>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</si>
  <si>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</si>
  <si>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</si>
  <si>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</si>
  <si>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</si>
  <si>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</si>
  <si>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</si>
  <si>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</si>
  <si>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</si>
  <si>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</si>
  <si>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</si>
  <si>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</si>
  <si>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</si>
  <si>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</si>
  <si>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</si>
  <si>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</si>
  <si>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</si>
  <si>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</si>
  <si>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</si>
  <si>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</si>
  <si>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</si>
  <si>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</si>
  <si>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</si>
  <si>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</si>
  <si>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</si>
  <si>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</si>
  <si>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</si>
  <si>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</si>
  <si>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</si>
  <si>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</si>
  <si>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</si>
  <si>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</si>
  <si>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</si>
  <si>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</si>
  <si>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</si>
  <si>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</si>
  <si>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</si>
  <si>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</si>
  <si>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</si>
  <si>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</si>
  <si>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</si>
  <si>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</si>
  <si>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</si>
  <si>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</si>
  <si>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</si>
  <si>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</si>
  <si>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</si>
  <si>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</si>
  <si>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</si>
  <si>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</si>
  <si>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</si>
  <si>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</si>
  <si>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</si>
  <si>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</si>
  <si>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</si>
  <si>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</si>
  <si>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</si>
  <si>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</si>
  <si>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</si>
  <si>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</si>
  <si>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</si>
  <si>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</si>
  <si>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</si>
  <si>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</si>
  <si>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</si>
  <si>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</si>
  <si>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</si>
  <si>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</si>
  <si>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</si>
  <si>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</si>
  <si>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</si>
  <si>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</si>
  <si>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</si>
  <si>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</si>
  <si>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</si>
  <si>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</si>
  <si>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</si>
  <si>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</si>
  <si>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</si>
  <si>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</si>
  <si>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</si>
  <si>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</si>
  <si>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</si>
  <si>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</si>
  <si>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</si>
  <si>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</si>
  <si>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</si>
  <si>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</si>
  <si>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</si>
  <si>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</si>
  <si>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</si>
  <si>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</si>
  <si>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</si>
  <si>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</si>
  <si>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</si>
  <si>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</si>
  <si>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</si>
  <si>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</si>
  <si>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</si>
  <si>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</si>
  <si>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</si>
  <si>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</si>
  <si>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</si>
  <si>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</si>
  <si>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</si>
  <si>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</si>
  <si>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</si>
  <si>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</si>
  <si>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</si>
  <si>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</si>
  <si>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</si>
  <si>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</si>
  <si>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</si>
  <si>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</si>
  <si>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</si>
  <si>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</si>
  <si>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</si>
  <si>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</si>
  <si>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</si>
  <si>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</si>
  <si>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</si>
  <si>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</si>
  <si>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</si>
  <si>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</si>
  <si>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</si>
  <si>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</si>
  <si>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</si>
  <si>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</si>
  <si>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</si>
  <si>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</si>
  <si>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</si>
  <si>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</si>
  <si>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</si>
  <si>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</si>
  <si>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</si>
  <si>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</si>
  <si>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</si>
  <si>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</si>
  <si>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</si>
  <si>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</si>
  <si>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</si>
  <si>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</si>
  <si>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</si>
  <si>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</si>
  <si>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</si>
  <si>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</si>
  <si>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</si>
  <si>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</si>
  <si>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</si>
  <si>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</si>
  <si>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</si>
  <si>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</si>
  <si>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</si>
  <si>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</si>
  <si>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</si>
  <si>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</si>
  <si>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</si>
  <si>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</si>
  <si>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</si>
  <si>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</si>
  <si>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</si>
  <si>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</si>
  <si>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</si>
  <si>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</si>
  <si>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</si>
  <si>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</si>
  <si>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</si>
  <si>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</si>
  <si>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</si>
  <si>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</si>
  <si>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</si>
  <si>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</si>
  <si>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</si>
  <si>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</si>
  <si>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</si>
  <si>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</si>
  <si>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</si>
  <si>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</si>
  <si>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</si>
  <si>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</si>
  <si>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</si>
  <si>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</si>
  <si>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</si>
  <si>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</si>
  <si>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</si>
  <si>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</si>
  <si>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</si>
  <si>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</si>
  <si>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</si>
  <si>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</si>
  <si>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</si>
  <si>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</si>
  <si>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</si>
  <si>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</si>
  <si>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</si>
  <si>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</si>
  <si>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</si>
  <si>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</si>
  <si>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</si>
  <si>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</si>
  <si>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</si>
  <si>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</si>
  <si>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</si>
  <si>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</si>
  <si>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</si>
  <si>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</si>
  <si>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</si>
  <si>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</si>
  <si>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</si>
  <si>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</si>
  <si>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</si>
  <si>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</si>
  <si>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</si>
  <si>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</si>
  <si>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</si>
  <si>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</si>
  <si>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</si>
  <si>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</si>
  <si>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</si>
  <si>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</si>
  <si>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</si>
  <si>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</si>
  <si>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</si>
  <si>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</si>
  <si>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</si>
  <si>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</si>
  <si>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</si>
  <si>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</si>
  <si>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</si>
  <si>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</si>
  <si>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</si>
  <si>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</si>
  <si>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</si>
  <si>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</si>
  <si>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</si>
  <si>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</si>
  <si>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</si>
  <si>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</si>
  <si>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</si>
  <si>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</si>
  <si>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</si>
  <si>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</si>
  <si>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</si>
  <si>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</si>
  <si>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</si>
  <si>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</si>
  <si>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</si>
  <si>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</si>
  <si>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</si>
  <si>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</si>
  <si>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</si>
  <si>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</si>
  <si>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</si>
  <si>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</si>
  <si>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</si>
  <si>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</si>
  <si>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</si>
  <si>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</si>
  <si>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</si>
  <si>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</si>
  <si>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</si>
  <si>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</si>
  <si>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</si>
  <si>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</si>
  <si>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</si>
  <si>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</si>
  <si>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</si>
  <si>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</si>
  <si>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</si>
  <si>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</si>
  <si>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</si>
  <si>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</si>
  <si>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</si>
  <si>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</si>
  <si>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</si>
  <si>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</si>
  <si>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</si>
  <si>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</si>
  <si>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</si>
  <si>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</si>
  <si>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</si>
  <si>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</si>
  <si>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</si>
  <si>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</si>
  <si>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</si>
  <si>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</si>
  <si>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</si>
  <si>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</si>
  <si>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</si>
  <si>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</si>
  <si>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</si>
  <si>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</si>
  <si>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</si>
  <si>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</si>
  <si>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</si>
  <si>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</si>
  <si>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</si>
  <si>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</si>
  <si>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</si>
  <si>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</si>
  <si>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</si>
  <si>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</si>
  <si>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</si>
  <si>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</si>
  <si>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</si>
  <si>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</si>
  <si>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</si>
  <si>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</si>
  <si>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</si>
  <si>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</si>
  <si>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</si>
  <si>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</si>
  <si>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</si>
  <si>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</si>
  <si>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</si>
  <si>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</si>
  <si>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</si>
  <si>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</si>
  <si>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</si>
  <si>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</si>
  <si>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</si>
  <si>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</si>
  <si>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</si>
  <si>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</si>
  <si>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</si>
  <si>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</si>
  <si>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</si>
  <si>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</si>
  <si>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</si>
  <si>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</si>
  <si>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</si>
  <si>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</si>
  <si>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</si>
  <si>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</si>
  <si>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</si>
  <si>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</si>
  <si>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</si>
  <si>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</si>
  <si>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</si>
  <si>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</si>
  <si>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</si>
  <si>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</si>
  <si>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</si>
  <si>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</si>
  <si>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</si>
  <si>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</si>
  <si>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</si>
  <si>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</si>
  <si>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</si>
  <si>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</si>
  <si>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</si>
  <si>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</si>
  <si>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</si>
  <si>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</si>
  <si>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</si>
  <si>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</si>
  <si>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</si>
  <si>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</si>
  <si>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</si>
  <si>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</si>
  <si>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</si>
  <si>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</si>
  <si>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</si>
  <si>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</si>
  <si>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</si>
  <si>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</si>
  <si>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</si>
  <si>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</si>
  <si>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</si>
  <si>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</si>
  <si>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</si>
  <si>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</si>
  <si>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</si>
  <si>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</si>
  <si>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</si>
  <si>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</si>
  <si>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</si>
  <si>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</si>
  <si>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</si>
  <si>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</si>
  <si>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</si>
  <si>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</si>
  <si>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</si>
  <si>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</si>
  <si>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</si>
  <si>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</si>
  <si>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</si>
  <si>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</si>
  <si>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</si>
  <si>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</si>
  <si>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</si>
  <si>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</si>
  <si>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</si>
  <si>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</si>
  <si>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</si>
  <si>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</si>
  <si>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</si>
  <si>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</si>
  <si>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</si>
  <si>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</si>
  <si>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</si>
  <si>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</si>
  <si>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</si>
  <si>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</si>
  <si>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</si>
  <si>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</si>
  <si>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</si>
  <si>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</si>
  <si>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</si>
  <si>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</si>
  <si>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</si>
  <si>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</si>
  <si>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</si>
  <si>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</si>
  <si>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</si>
  <si>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</si>
  <si>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</si>
  <si>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</si>
  <si>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</si>
  <si>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</si>
  <si>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</si>
  <si>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</si>
  <si>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</si>
  <si>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</si>
  <si>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</si>
  <si>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</si>
  <si>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</si>
  <si>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</si>
  <si>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</si>
  <si>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</si>
  <si>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</si>
  <si>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</si>
  <si>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</si>
  <si>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</si>
  <si>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</si>
  <si>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</si>
  <si>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</si>
  <si>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</si>
  <si>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</si>
  <si>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</si>
  <si>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</si>
  <si>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</si>
  <si>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</si>
  <si>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</si>
  <si>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</si>
  <si>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</si>
  <si>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</si>
  <si>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</si>
  <si>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</si>
  <si>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</si>
  <si>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</si>
  <si>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</si>
  <si>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</si>
  <si>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</si>
  <si>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</si>
  <si>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</si>
  <si>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</si>
  <si>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</si>
  <si>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</si>
  <si>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</si>
  <si>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</si>
  <si>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</si>
  <si>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</si>
  <si>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</si>
  <si>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</si>
  <si>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</si>
  <si>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</si>
  <si>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</si>
  <si>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</si>
  <si>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</si>
  <si>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</si>
  <si>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</si>
  <si>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</si>
  <si>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</si>
  <si>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</si>
  <si>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</si>
  <si>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</si>
  <si>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</si>
  <si>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</si>
  <si>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</si>
  <si>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</si>
  <si>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</si>
  <si>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</si>
  <si>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</si>
  <si>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</si>
  <si>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</si>
  <si>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</si>
  <si>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</si>
  <si>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</si>
  <si>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</si>
  <si>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</si>
  <si>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</si>
  <si>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</si>
  <si>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</si>
  <si>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</si>
  <si>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</si>
  <si>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</si>
  <si>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</si>
  <si>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</si>
  <si>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</si>
  <si>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</si>
  <si>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</si>
  <si>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</si>
  <si>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</si>
  <si>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</si>
  <si>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</si>
  <si>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</si>
  <si>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</si>
  <si>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</si>
  <si>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</si>
  <si>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</si>
  <si>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</si>
  <si>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</si>
  <si>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</si>
  <si>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</si>
  <si>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</si>
  <si>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</si>
  <si>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</si>
  <si>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</si>
  <si>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</si>
  <si>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</si>
  <si>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</si>
  <si>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</si>
  <si>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</si>
  <si>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</si>
  <si>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</si>
  <si>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</si>
  <si>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</si>
  <si>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</si>
  <si>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</si>
  <si>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</si>
  <si>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</si>
  <si>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</si>
  <si>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</si>
  <si>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</si>
  <si>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</si>
  <si>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</si>
  <si>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</si>
  <si>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</si>
  <si>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</si>
  <si>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</si>
  <si>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</si>
  <si>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</si>
  <si>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</si>
  <si>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</si>
  <si>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</si>
  <si>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</si>
  <si>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</si>
  <si>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</si>
  <si>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</si>
  <si>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</si>
  <si>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</si>
  <si>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</si>
  <si>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</si>
  <si>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</si>
  <si>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</si>
  <si>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</si>
  <si>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</si>
  <si>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</si>
  <si>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</si>
  <si>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</si>
  <si>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</si>
  <si>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</si>
  <si>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</si>
  <si>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</si>
  <si>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</si>
  <si>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</si>
  <si>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</si>
  <si>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</si>
  <si>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</si>
  <si>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</si>
  <si>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</si>
  <si>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</si>
  <si>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</si>
  <si>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</si>
  <si>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</si>
  <si>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</si>
  <si>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</si>
  <si>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</si>
  <si>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</si>
  <si>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</si>
  <si>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</si>
  <si>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</si>
  <si>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</si>
  <si>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</si>
  <si>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</si>
  <si>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</si>
  <si>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</si>
  <si>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</si>
  <si>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</si>
  <si>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</si>
  <si>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</si>
  <si>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</si>
  <si>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</si>
  <si>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</si>
  <si>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</si>
  <si>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</si>
  <si>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</si>
  <si>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</si>
  <si>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</si>
  <si>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</si>
  <si>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</si>
  <si>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</si>
  <si>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</si>
  <si>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</si>
  <si>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</si>
  <si>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</si>
  <si>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</si>
  <si>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</si>
  <si>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</si>
  <si>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</si>
  <si>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</si>
  <si>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</si>
  <si>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</si>
  <si>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</si>
  <si>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</si>
  <si>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</si>
  <si>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</si>
  <si>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</si>
  <si>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</si>
  <si>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</si>
  <si>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</si>
  <si>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</si>
  <si>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</si>
  <si>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</si>
  <si>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</si>
  <si>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</si>
  <si>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</si>
  <si>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</si>
  <si>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</si>
  <si>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</si>
  <si>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</si>
  <si>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</si>
  <si>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</si>
  <si>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</si>
  <si>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</si>
  <si>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</si>
  <si>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</si>
  <si>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</si>
  <si>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</si>
  <si>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</si>
  <si>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</si>
  <si>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</si>
  <si>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</si>
  <si>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</si>
  <si>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</si>
  <si>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</si>
  <si>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</si>
  <si>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</si>
  <si>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</si>
  <si>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</si>
  <si>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</si>
  <si>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</si>
  <si>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</si>
  <si>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</si>
  <si>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</si>
  <si>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</si>
  <si>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</si>
  <si>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</si>
  <si>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</si>
  <si>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</si>
  <si>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</si>
  <si>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</si>
  <si>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</si>
  <si>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</si>
  <si>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</si>
  <si>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</si>
  <si>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</si>
  <si>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</si>
  <si>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</si>
  <si>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</si>
  <si>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</si>
  <si>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</si>
  <si>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</si>
  <si>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</si>
  <si>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</si>
  <si>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</si>
  <si>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</si>
  <si>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</si>
  <si>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</si>
  <si>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</si>
  <si>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</si>
  <si>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</si>
  <si>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</si>
  <si>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</si>
  <si>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</si>
  <si>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</si>
  <si>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</si>
  <si>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</si>
  <si>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</si>
  <si>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</si>
  <si>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</si>
  <si>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</si>
  <si>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</si>
  <si>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</si>
  <si>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</si>
  <si>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</si>
  <si>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</si>
  <si>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</si>
  <si>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</si>
  <si>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</si>
  <si>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</si>
  <si>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</si>
  <si>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</si>
  <si>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</si>
  <si>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</si>
  <si>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</si>
  <si>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</si>
  <si>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</si>
  <si>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</si>
  <si>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</si>
  <si>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</si>
  <si>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</si>
  <si>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</si>
  <si>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</si>
  <si>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</si>
  <si>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</si>
  <si>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</si>
  <si>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</si>
  <si>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</si>
  <si>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</si>
  <si>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</si>
  <si>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</si>
  <si>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</si>
  <si>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</si>
  <si>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</si>
  <si>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</si>
  <si>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</si>
  <si>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</si>
  <si>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</si>
  <si>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</si>
  <si>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</si>
  <si>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</si>
  <si>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</si>
  <si>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</si>
  <si>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</si>
  <si>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</si>
  <si>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</si>
  <si>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</si>
  <si>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</si>
  <si>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</si>
  <si>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</si>
  <si>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</si>
  <si>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</si>
  <si>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</si>
  <si>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</si>
  <si>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</si>
  <si>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</si>
  <si>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</si>
  <si>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</si>
  <si>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</si>
  <si>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</si>
  <si>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</si>
  <si>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</si>
  <si>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</si>
  <si>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</si>
  <si>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</si>
  <si>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</si>
  <si>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</si>
  <si>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</si>
  <si>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</si>
  <si>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</si>
  <si>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</si>
  <si>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</si>
  <si>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</si>
  <si>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</si>
  <si>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</si>
  <si>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</si>
  <si>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</si>
  <si>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</si>
  <si>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</si>
  <si>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</si>
  <si>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</si>
  <si>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</si>
  <si>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</si>
  <si>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</si>
  <si>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</si>
  <si>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</si>
  <si>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</si>
  <si>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</si>
  <si>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</si>
  <si>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</si>
  <si>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</si>
  <si>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</si>
  <si>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</si>
  <si>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</si>
  <si>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</si>
  <si>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</si>
  <si>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</si>
  <si>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</si>
  <si>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</si>
  <si>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</si>
  <si>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</si>
  <si>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</si>
  <si>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</si>
  <si>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</si>
  <si>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</si>
  <si>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</si>
  <si>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</si>
  <si>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</si>
  <si>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</si>
  <si>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</si>
  <si>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</si>
  <si>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</si>
  <si>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</si>
  <si>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</si>
  <si>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</si>
  <si>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</si>
  <si>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</si>
  <si>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</si>
  <si>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</si>
  <si>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</si>
  <si>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</si>
  <si>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</si>
  <si>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</si>
  <si>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</si>
  <si>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</si>
  <si>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</si>
  <si>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</si>
  <si>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</si>
  <si>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</si>
  <si>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</si>
  <si>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</si>
  <si>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</si>
  <si>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</si>
  <si>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</si>
  <si>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</si>
  <si>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</si>
  <si>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</si>
  <si>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</si>
  <si>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</si>
  <si>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</si>
  <si>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</si>
  <si>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</si>
  <si>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</si>
  <si>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</si>
  <si>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</si>
  <si>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</si>
  <si>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</si>
  <si>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</si>
  <si>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</si>
  <si>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</si>
  <si>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</si>
  <si>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</si>
  <si>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</si>
  <si>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</si>
  <si>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</si>
  <si>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</si>
  <si>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</si>
  <si>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</si>
  <si>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</si>
  <si>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</si>
  <si>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</si>
  <si>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</si>
  <si>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</si>
  <si>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</si>
  <si>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</si>
  <si>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</si>
  <si>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</si>
  <si>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</si>
  <si>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</si>
  <si>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</si>
  <si>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</si>
  <si>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</si>
  <si>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</si>
  <si>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</si>
  <si>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</si>
  <si>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</si>
  <si>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</si>
  <si>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</si>
  <si>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</si>
  <si>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</si>
  <si>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</si>
  <si>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</si>
  <si>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</si>
  <si>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</si>
  <si>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</si>
  <si>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</si>
  <si>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</si>
  <si>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</si>
  <si>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</si>
  <si>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</si>
  <si>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</si>
  <si>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</si>
  <si>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</si>
  <si>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</si>
  <si>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</si>
  <si>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</si>
  <si>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</si>
  <si>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</si>
  <si>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</si>
  <si>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</si>
  <si>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</si>
  <si>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</si>
  <si>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</si>
  <si>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</si>
  <si>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</si>
  <si>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</si>
  <si>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</si>
  <si>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</si>
  <si>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</si>
  <si>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</si>
  <si>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</si>
  <si>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</si>
  <si>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</si>
  <si>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</si>
  <si>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</si>
  <si>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</si>
  <si>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</si>
  <si>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</si>
  <si>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</si>
  <si>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</si>
  <si>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</si>
  <si>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</si>
  <si>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</si>
  <si>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</si>
  <si>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</si>
  <si>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</si>
  <si>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</si>
  <si>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</si>
  <si>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</si>
  <si>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</si>
  <si>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</si>
  <si>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</si>
  <si>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</si>
  <si>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</si>
  <si>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</si>
  <si>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</si>
  <si>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</si>
  <si>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</si>
  <si>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</si>
  <si>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</si>
  <si>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</si>
  <si>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</si>
  <si>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</si>
  <si>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</si>
  <si>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</si>
  <si>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</si>
  <si>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</si>
  <si>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</si>
  <si>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</si>
  <si>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</si>
  <si>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</si>
  <si>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</si>
  <si>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</si>
  <si>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</si>
  <si>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</si>
  <si>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</si>
  <si>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</si>
  <si>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</si>
  <si>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</si>
  <si>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</si>
  <si>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</si>
  <si>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</si>
  <si>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</si>
  <si>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</si>
  <si>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</si>
  <si>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</si>
  <si>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</si>
  <si>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</si>
  <si>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</si>
  <si>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</si>
  <si>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</si>
  <si>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</si>
  <si>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</si>
  <si>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</si>
  <si>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</si>
  <si>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</si>
  <si>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</si>
  <si>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</si>
  <si>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</si>
  <si>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</si>
  <si>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</si>
  <si>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</si>
  <si>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</si>
  <si>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</si>
  <si>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</si>
  <si>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</si>
  <si>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</si>
  <si>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</si>
  <si>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</si>
  <si>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</si>
  <si>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</si>
  <si>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</si>
  <si>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</si>
  <si>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</si>
  <si>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</si>
  <si>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</si>
  <si>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</si>
  <si>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</si>
  <si>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</si>
  <si>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</si>
  <si>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</si>
  <si>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</si>
  <si>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</si>
  <si>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</si>
  <si>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</si>
  <si>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</si>
  <si>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</si>
  <si>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</si>
  <si>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</si>
  <si>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</si>
  <si>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</si>
  <si>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</si>
  <si>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</si>
  <si>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</si>
  <si>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</si>
  <si>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</si>
  <si>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</si>
  <si>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</si>
  <si>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</si>
  <si>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</si>
  <si>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</si>
  <si>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</si>
  <si>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</si>
  <si>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</si>
  <si>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</si>
  <si>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</si>
  <si>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</si>
  <si>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</si>
  <si>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</si>
  <si>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</si>
  <si>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</si>
  <si>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</si>
  <si>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</si>
  <si>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</si>
  <si>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</si>
  <si>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</si>
  <si>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</si>
  <si>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</si>
  <si>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</si>
  <si>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</si>
  <si>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</si>
  <si>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</si>
  <si>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</si>
  <si>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</si>
  <si>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</si>
  <si>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</si>
  <si>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</si>
  <si>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</si>
  <si>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</si>
  <si>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</si>
  <si>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</si>
  <si>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</si>
  <si>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</si>
  <si>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</si>
  <si>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</si>
  <si>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</si>
  <si>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</si>
  <si>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</si>
  <si>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</si>
  <si>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</si>
  <si>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</si>
  <si>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</si>
  <si>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</si>
  <si>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</si>
  <si>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</si>
  <si>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</si>
  <si>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</si>
  <si>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</si>
  <si>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</si>
  <si>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</si>
  <si>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</si>
  <si>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</si>
  <si>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</si>
  <si>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</si>
  <si>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</si>
  <si>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</si>
  <si>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</si>
  <si>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</si>
  <si>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</si>
  <si>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</si>
  <si>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</si>
  <si>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</si>
  <si>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</si>
  <si>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</si>
  <si>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</si>
  <si>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</si>
  <si>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</si>
  <si>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</si>
  <si>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</si>
  <si>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</si>
  <si>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</si>
  <si>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</si>
  <si>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</si>
  <si>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</si>
  <si>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</si>
  <si>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</si>
  <si>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</si>
  <si>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</si>
  <si>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</si>
  <si>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</si>
  <si>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</si>
  <si>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</si>
  <si>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</si>
  <si>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</si>
  <si>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</si>
  <si>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</si>
  <si>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</si>
  <si>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</si>
  <si>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</si>
  <si>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</si>
  <si>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</si>
  <si>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</si>
  <si>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</si>
  <si>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</si>
  <si>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</si>
  <si>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</si>
  <si>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</si>
  <si>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</si>
  <si>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</si>
  <si>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</si>
  <si>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</si>
  <si>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</si>
  <si>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</si>
  <si>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</si>
  <si>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</si>
  <si>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</si>
  <si>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</si>
  <si>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</si>
  <si>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</si>
  <si>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</si>
  <si>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</si>
  <si>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</si>
  <si>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</si>
  <si>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</si>
  <si>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</si>
  <si>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</si>
  <si>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</si>
  <si>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</si>
  <si>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</si>
  <si>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</si>
  <si>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</si>
  <si>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</si>
  <si>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</si>
  <si>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</si>
  <si>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</si>
  <si>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</si>
  <si>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</si>
  <si>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</si>
  <si>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</si>
  <si>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</si>
  <si>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</si>
  <si>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</si>
  <si>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</si>
  <si>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</si>
  <si>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</si>
  <si>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</si>
  <si>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</si>
  <si>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</si>
  <si>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</si>
  <si>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</si>
  <si>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</si>
  <si>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</si>
  <si>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</si>
  <si>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</si>
  <si>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</si>
  <si>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</si>
  <si>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</si>
  <si>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</si>
  <si>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</si>
  <si>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</si>
  <si>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</si>
  <si>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</si>
  <si>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</si>
  <si>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</si>
  <si>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</si>
  <si>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</si>
  <si>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</si>
  <si>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</si>
  <si>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</si>
  <si>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</si>
  <si>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</si>
  <si>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</si>
  <si>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</si>
  <si>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</si>
  <si>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</si>
  <si>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</si>
  <si>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</si>
  <si>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</si>
  <si>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</si>
  <si>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</si>
  <si>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</si>
  <si>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</si>
  <si>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</si>
  <si>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</si>
  <si>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</si>
  <si>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</si>
  <si>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</si>
  <si>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</si>
  <si>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</si>
  <si>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</si>
  <si>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</si>
  <si>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</si>
  <si>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</si>
  <si>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</si>
  <si>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</si>
  <si>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</si>
  <si>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</si>
  <si>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</si>
  <si>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</si>
  <si>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</si>
  <si>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</si>
  <si>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</si>
  <si>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</si>
  <si>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</si>
  <si>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</si>
  <si>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</si>
  <si>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</si>
  <si>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</si>
  <si>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</si>
  <si>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</si>
  <si>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</si>
  <si>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</si>
  <si>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</si>
  <si>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</si>
  <si>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</si>
  <si>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</si>
  <si>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</si>
  <si>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</si>
  <si>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</si>
  <si>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</si>
  <si>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</si>
  <si>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</si>
  <si>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</si>
  <si>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</si>
  <si>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</si>
  <si>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</si>
  <si>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</si>
  <si>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</si>
  <si>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</si>
  <si>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</si>
  <si>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</si>
  <si>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</si>
  <si>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</si>
  <si>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</si>
  <si>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</si>
  <si>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</si>
  <si>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</si>
  <si>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</si>
  <si>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</si>
  <si>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</si>
  <si>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</si>
  <si>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</si>
  <si>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</si>
  <si>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</si>
  <si>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</si>
  <si>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</si>
  <si>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</si>
  <si>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</si>
  <si>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</si>
  <si>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</si>
  <si>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</si>
  <si>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</si>
  <si>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</si>
  <si>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</si>
  <si>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</si>
  <si>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</si>
  <si>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</si>
  <si>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</si>
  <si>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</si>
  <si>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</si>
  <si>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</si>
  <si>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</si>
  <si>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</si>
  <si>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</si>
  <si>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</si>
  <si>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</si>
  <si>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</si>
  <si>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</si>
  <si>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</si>
  <si>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</si>
  <si>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</si>
  <si>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</si>
  <si>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</si>
  <si>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</si>
  <si>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</si>
  <si>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</si>
  <si>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</si>
  <si>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</si>
  <si>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</si>
  <si>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</si>
  <si>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</si>
  <si>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</si>
  <si>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</si>
  <si>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</si>
  <si>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</si>
  <si>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</si>
  <si>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</si>
  <si>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</si>
  <si>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</si>
  <si>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</si>
  <si>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</si>
  <si>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</si>
  <si>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</si>
  <si>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</si>
  <si>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</si>
  <si>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</si>
  <si>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</si>
  <si>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</si>
  <si>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</si>
  <si>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</si>
  <si>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</si>
  <si>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</si>
  <si>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</si>
  <si>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</si>
  <si>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</si>
  <si>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</si>
  <si>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</si>
  <si>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</si>
  <si>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</si>
  <si>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</si>
  <si>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</si>
  <si>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</si>
  <si>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</si>
  <si>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</si>
  <si>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</si>
  <si>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</si>
  <si>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</si>
  <si>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</si>
  <si>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</si>
  <si>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</si>
  <si>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</si>
  <si>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</si>
  <si>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</si>
  <si>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</si>
  <si>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</si>
  <si>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</si>
  <si>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</si>
  <si>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</si>
  <si>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</si>
  <si>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</si>
  <si>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</si>
  <si>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</si>
  <si>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</si>
  <si>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</si>
  <si>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</si>
  <si>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</si>
  <si>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</si>
  <si>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</si>
  <si>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</si>
  <si>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</si>
  <si>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</si>
  <si>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</si>
  <si>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</si>
  <si>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</si>
  <si>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</si>
  <si>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</si>
  <si>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</si>
  <si>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</si>
  <si>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</si>
  <si>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</si>
  <si>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</si>
  <si>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</si>
  <si>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</si>
  <si>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</si>
  <si>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</si>
  <si>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</si>
  <si>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</si>
  <si>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</si>
  <si>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</si>
  <si>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</si>
  <si>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</si>
  <si>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</si>
  <si>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</si>
  <si>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</si>
  <si>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</si>
  <si>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</si>
  <si>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</si>
  <si>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</si>
  <si>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</si>
  <si>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</si>
  <si>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</si>
  <si>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</si>
  <si>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</si>
  <si>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</si>
  <si>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</si>
  <si>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</si>
  <si>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</si>
  <si>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</si>
  <si>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</si>
  <si>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</si>
  <si>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</si>
  <si>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</si>
  <si>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</si>
  <si>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</si>
  <si>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</si>
  <si>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</si>
  <si>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</si>
  <si>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</si>
  <si>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</si>
  <si>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</si>
  <si>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</si>
  <si>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</si>
  <si>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</si>
  <si>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</si>
  <si>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</si>
  <si>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</si>
  <si>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</si>
  <si>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</si>
  <si>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</si>
  <si>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</si>
  <si>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</si>
  <si>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</si>
  <si>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</si>
  <si>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</si>
  <si>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</si>
  <si>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</si>
  <si>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</si>
  <si>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</si>
  <si>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</si>
  <si>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</si>
  <si>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</si>
  <si>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</si>
  <si>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</si>
  <si>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</si>
  <si>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</si>
  <si>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</si>
  <si>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</si>
  <si>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</si>
  <si>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</si>
  <si>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</si>
  <si>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</si>
  <si>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</si>
  <si>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</si>
  <si>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</si>
  <si>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</si>
  <si>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</si>
  <si>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</si>
  <si>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</si>
  <si>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</si>
  <si>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</si>
  <si>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</si>
  <si>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</si>
  <si>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</si>
  <si>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</si>
  <si>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</si>
  <si>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</si>
  <si>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</si>
  <si>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</si>
  <si>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</si>
  <si>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</si>
  <si>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</si>
  <si>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</si>
  <si>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</si>
  <si>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</si>
  <si>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</si>
  <si>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</si>
  <si>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</si>
  <si>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</si>
  <si>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</si>
  <si>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</si>
  <si>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</si>
  <si>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</si>
  <si>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</si>
  <si>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</si>
  <si>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</si>
  <si>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</si>
  <si>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</si>
  <si>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</si>
  <si>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</si>
  <si>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</si>
  <si>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</si>
  <si>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</si>
  <si>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</si>
  <si>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</si>
  <si>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</si>
  <si>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</si>
  <si>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</si>
  <si>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</si>
  <si>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</si>
  <si>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</si>
  <si>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</si>
  <si>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</si>
  <si>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</si>
  <si>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</si>
  <si>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</si>
  <si>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</si>
  <si>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</si>
  <si>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</si>
  <si>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</si>
  <si>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</si>
  <si>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</si>
  <si>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</si>
  <si>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</si>
  <si>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</si>
  <si>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</si>
  <si>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</si>
  <si>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</si>
  <si>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</si>
  <si>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</si>
  <si>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</si>
  <si>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</si>
  <si>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</si>
  <si>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</si>
  <si>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</si>
  <si>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</si>
  <si>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</si>
  <si>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</si>
  <si>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</si>
  <si>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</si>
  <si>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</si>
  <si>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</si>
  <si>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</si>
  <si>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</si>
  <si>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</si>
  <si>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</si>
  <si>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</si>
  <si>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</si>
  <si>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</si>
  <si>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</si>
  <si>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</si>
  <si>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</si>
  <si>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</si>
  <si>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</si>
  <si>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</si>
  <si>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</si>
  <si>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</si>
  <si>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</si>
  <si>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</si>
  <si>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</si>
  <si>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</si>
  <si>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</si>
  <si>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</si>
  <si>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</si>
  <si>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</si>
  <si>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</si>
  <si>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</si>
  <si>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</si>
  <si>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</si>
  <si>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</si>
  <si>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</si>
  <si>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</si>
  <si>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</si>
  <si>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</si>
  <si>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</si>
  <si>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</si>
  <si>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</si>
  <si>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</si>
  <si>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</si>
  <si>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</si>
  <si>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</si>
  <si>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</si>
  <si>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</si>
  <si>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</si>
  <si>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</si>
  <si>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</si>
  <si>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</si>
  <si>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</si>
  <si>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</si>
  <si>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</si>
  <si>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</si>
  <si>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</si>
  <si>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</si>
  <si>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</si>
  <si>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</si>
  <si>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</si>
  <si>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</si>
  <si>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</si>
  <si>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</si>
  <si>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</si>
  <si>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</si>
  <si>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</si>
  <si>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</si>
  <si>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</si>
  <si>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</si>
  <si>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</si>
  <si>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</si>
  <si>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</si>
  <si>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</si>
  <si>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</si>
  <si>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</si>
  <si>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</si>
  <si>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</si>
  <si>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</si>
  <si>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</si>
  <si>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</si>
  <si>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</si>
  <si>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</si>
  <si>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</si>
  <si>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</si>
  <si>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</si>
  <si>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</si>
  <si>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</si>
  <si>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</si>
  <si>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</si>
  <si>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</si>
  <si>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</si>
  <si>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</si>
  <si>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</si>
  <si>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</si>
  <si>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</si>
  <si>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</si>
  <si>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</si>
  <si>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</si>
  <si>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</si>
  <si>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</si>
  <si>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</si>
  <si>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</si>
  <si>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</si>
  <si>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</si>
  <si>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</si>
  <si>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</si>
  <si>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</si>
  <si>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</si>
  <si>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</si>
  <si>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</si>
  <si>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</si>
  <si>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</si>
  <si>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</si>
  <si>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</si>
  <si>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</si>
  <si>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</si>
  <si>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</si>
  <si>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</si>
  <si>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</si>
  <si>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</si>
  <si>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</si>
  <si>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</si>
  <si>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</si>
  <si>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</si>
  <si>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</si>
  <si>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</si>
  <si>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</si>
  <si>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</si>
  <si>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</si>
  <si>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</si>
  <si>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</si>
  <si>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</si>
  <si>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</si>
  <si>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</si>
  <si>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</si>
  <si>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</si>
  <si>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</si>
  <si>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</si>
  <si>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</si>
  <si>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</si>
  <si>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</si>
  <si>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</si>
  <si>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</si>
  <si>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</si>
  <si>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</si>
  <si>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</si>
  <si>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</si>
  <si>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</si>
  <si>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</si>
  <si>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</si>
  <si>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</si>
  <si>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</si>
  <si>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</si>
  <si>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</si>
  <si>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</si>
  <si>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</si>
  <si>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</si>
  <si>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</si>
  <si>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</si>
  <si>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</si>
  <si>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</si>
  <si>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</si>
  <si>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</si>
  <si>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</si>
  <si>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</si>
  <si>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</si>
  <si>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</si>
  <si>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</si>
  <si>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</si>
  <si>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</si>
  <si>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</si>
  <si>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</si>
  <si>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</si>
  <si>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</si>
  <si>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</si>
  <si>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</si>
  <si>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</si>
  <si>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</si>
  <si>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</si>
  <si>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</si>
  <si>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</si>
  <si>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</si>
  <si>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</si>
  <si>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</si>
  <si>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</si>
  <si>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</si>
  <si>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</si>
  <si>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</si>
  <si>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</si>
  <si>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</si>
  <si>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</si>
  <si>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</si>
  <si>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</si>
  <si>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</si>
  <si>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</si>
  <si>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</si>
  <si>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</si>
  <si>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</si>
  <si>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</si>
  <si>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</si>
  <si>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</si>
  <si>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</si>
  <si>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</si>
  <si>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</si>
  <si>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</si>
  <si>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</si>
  <si>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</si>
  <si>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</si>
  <si>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</si>
  <si>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</si>
  <si>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</si>
  <si>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</si>
  <si>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</si>
  <si>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</si>
  <si>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</si>
  <si>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</si>
  <si>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</si>
  <si>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</si>
  <si>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</si>
  <si>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</si>
  <si>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</si>
  <si>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</si>
  <si>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</si>
  <si>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</si>
  <si>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</si>
  <si>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</si>
  <si>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</si>
  <si>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</si>
  <si>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</si>
  <si>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</si>
  <si>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</si>
  <si>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</si>
  <si>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</si>
  <si>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</si>
  <si>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</si>
  <si>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</si>
  <si>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</si>
  <si>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</si>
  <si>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</si>
  <si>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</si>
  <si>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</si>
  <si>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</si>
  <si>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</si>
  <si>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</si>
  <si>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</si>
  <si>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</si>
  <si>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</si>
  <si>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</si>
  <si>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</si>
  <si>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</si>
  <si>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</si>
  <si>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</si>
  <si>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</si>
  <si>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</si>
  <si>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</si>
  <si>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</si>
  <si>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</si>
  <si>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</si>
  <si>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</si>
  <si>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</si>
  <si>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</si>
  <si>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</si>
  <si>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</si>
  <si>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</si>
  <si>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</si>
  <si>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</si>
  <si>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</si>
  <si>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</si>
  <si>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</si>
  <si>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</si>
  <si>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</si>
  <si>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</si>
  <si>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</si>
  <si>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</si>
  <si>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</si>
  <si>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</si>
  <si>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</si>
  <si>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</si>
  <si>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</si>
  <si>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</si>
  <si>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</si>
  <si>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</si>
  <si>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</si>
  <si>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</si>
  <si>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</si>
  <si>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</si>
  <si>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</si>
  <si>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</si>
  <si>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</si>
  <si>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</si>
  <si>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</si>
  <si>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</si>
  <si>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</si>
  <si>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</si>
  <si>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</si>
  <si>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</si>
  <si>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</si>
  <si>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</si>
  <si>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</si>
  <si>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</si>
  <si>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</si>
  <si>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</si>
  <si>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</si>
  <si>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</si>
  <si>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</si>
  <si>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</si>
  <si>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</si>
  <si>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</si>
  <si>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</si>
  <si>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</si>
  <si>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</si>
  <si>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</si>
  <si>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</si>
  <si>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</si>
  <si>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</si>
  <si>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</si>
  <si>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</si>
  <si>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</si>
  <si>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</si>
  <si>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</si>
  <si>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</si>
  <si>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</si>
  <si>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</si>
  <si>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</si>
  <si>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</si>
  <si>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</si>
  <si>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</si>
  <si>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</si>
  <si>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</si>
  <si>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</si>
  <si>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</si>
  <si>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</si>
  <si>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</si>
  <si>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</si>
  <si>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</si>
  <si>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</si>
  <si>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</si>
  <si>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</si>
  <si>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</si>
  <si>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</si>
  <si>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</si>
  <si>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</si>
  <si>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</si>
  <si>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</si>
  <si>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</si>
  <si>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</si>
  <si>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</si>
  <si>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</si>
  <si>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</si>
  <si>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</si>
  <si>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</si>
  <si>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</si>
  <si>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</si>
  <si>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</si>
  <si>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</si>
  <si>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</si>
  <si>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</si>
  <si>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</si>
  <si>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</si>
  <si>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</si>
  <si>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</si>
  <si>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</si>
  <si>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</si>
  <si>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</si>
  <si>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</si>
  <si>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</si>
  <si>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</si>
  <si>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</si>
  <si>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</si>
  <si>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</si>
  <si>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</si>
  <si>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</si>
  <si>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</si>
  <si>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</si>
  <si>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</si>
  <si>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</si>
  <si>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</si>
  <si>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</si>
  <si>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</si>
  <si>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</si>
  <si>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</si>
  <si>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</si>
  <si>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</si>
  <si>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</si>
  <si>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</si>
  <si>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</si>
  <si>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</si>
  <si>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</si>
  <si>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</si>
  <si>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</si>
  <si>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</si>
  <si>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</si>
  <si>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</si>
  <si>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</si>
  <si>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</si>
  <si>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</si>
  <si>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</si>
  <si>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</si>
  <si>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</si>
  <si>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</si>
  <si>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</si>
  <si>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</si>
  <si>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</si>
  <si>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</si>
  <si>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</si>
  <si>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</si>
  <si>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</si>
  <si>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</si>
  <si>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</si>
  <si>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</si>
  <si>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</si>
  <si>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</si>
  <si>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</si>
  <si>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</si>
  <si>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</si>
  <si>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</si>
  <si>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</si>
  <si>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</si>
  <si>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</si>
  <si>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</si>
  <si>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</si>
  <si>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</si>
  <si>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</si>
  <si>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</si>
  <si>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</si>
  <si>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</si>
  <si>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</si>
  <si>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</si>
  <si>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</si>
  <si>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</si>
  <si>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</si>
  <si>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</si>
  <si>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</si>
  <si>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</si>
  <si>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</si>
  <si>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</si>
  <si>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</si>
  <si>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</si>
  <si>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</si>
  <si>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</si>
  <si>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</si>
  <si>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</si>
  <si>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</si>
  <si>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</si>
  <si>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</si>
  <si>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</si>
  <si>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</si>
  <si>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</si>
  <si>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</si>
  <si>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</si>
  <si>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</si>
  <si>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</si>
  <si>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</si>
  <si>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</si>
  <si>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</si>
  <si>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</si>
  <si>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</si>
  <si>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</si>
  <si>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</si>
  <si>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</si>
  <si>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</si>
  <si>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</si>
  <si>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</si>
  <si>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</si>
  <si>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</si>
  <si>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</si>
  <si>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</si>
  <si>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</si>
  <si>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</si>
  <si>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</si>
  <si>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</si>
  <si>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</si>
  <si>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</si>
  <si>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</si>
  <si>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</si>
  <si>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</si>
  <si>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</si>
  <si>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</si>
  <si>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</si>
  <si>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</si>
  <si>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</si>
  <si>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</si>
  <si>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</si>
  <si>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</si>
  <si>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</si>
  <si>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</si>
  <si>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</si>
  <si>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</si>
  <si>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</si>
  <si>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</si>
  <si>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</si>
  <si>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</si>
  <si>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</si>
  <si>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</si>
  <si>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</si>
  <si>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</si>
  <si>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</si>
  <si>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</si>
  <si>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</si>
  <si>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</si>
  <si>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</si>
  <si>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</si>
  <si>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</si>
  <si>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</si>
  <si>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</si>
  <si>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</si>
  <si>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</si>
  <si>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</si>
  <si>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</si>
  <si>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</si>
  <si>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</si>
  <si>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</si>
  <si>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</si>
  <si>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</si>
  <si>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</si>
  <si>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</si>
  <si>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</si>
  <si>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</si>
  <si>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</si>
  <si>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</si>
  <si>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</si>
  <si>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</si>
  <si>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</si>
  <si>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</si>
  <si>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</si>
  <si>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</si>
  <si>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</si>
  <si>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</si>
  <si>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</si>
  <si>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</si>
  <si>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</si>
  <si>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</si>
  <si>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</si>
  <si>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</si>
  <si>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</si>
  <si>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</si>
  <si>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</si>
  <si>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</si>
  <si>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</si>
  <si>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</si>
  <si>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</si>
  <si>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</si>
  <si>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</si>
  <si>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</si>
  <si>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</si>
  <si>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</si>
  <si>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</si>
  <si>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</si>
  <si>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</si>
  <si>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</si>
  <si>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</si>
  <si>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</si>
  <si>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</si>
  <si>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</si>
  <si>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</si>
  <si>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</si>
  <si>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</si>
  <si>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</si>
  <si>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</si>
  <si>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</si>
  <si>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</si>
  <si>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</si>
  <si>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</si>
  <si>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</si>
  <si>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</si>
  <si>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</si>
  <si>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</si>
  <si>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</si>
  <si>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</si>
  <si>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</si>
  <si>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</si>
  <si>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</si>
  <si>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</si>
  <si>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</si>
  <si>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</si>
  <si>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</si>
  <si>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</si>
  <si>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</si>
  <si>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</si>
  <si>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</si>
  <si>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</si>
  <si>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</si>
  <si>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</si>
  <si>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</si>
  <si>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</si>
  <si>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</si>
  <si>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</si>
  <si>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</si>
  <si>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</si>
  <si>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</si>
  <si>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</si>
  <si>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</si>
  <si>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</si>
  <si>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</si>
  <si>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</si>
  <si>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</si>
  <si>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</si>
  <si>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</si>
  <si>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</si>
  <si>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</si>
  <si>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</si>
  <si>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</si>
  <si>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</si>
  <si>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</si>
  <si>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</si>
  <si>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</si>
  <si>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</si>
  <si>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</si>
  <si>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</si>
  <si>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</si>
  <si>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</si>
  <si>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</si>
  <si>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</si>
  <si>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</si>
  <si>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</si>
  <si>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</si>
  <si>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</si>
  <si>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</si>
  <si>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</si>
  <si>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</si>
  <si>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</si>
  <si>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</si>
  <si>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</si>
  <si>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</si>
  <si>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</si>
  <si>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</si>
  <si>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</si>
  <si>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</si>
  <si>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</si>
  <si>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</si>
  <si>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</si>
  <si>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</si>
  <si>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</si>
  <si>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</si>
  <si>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</si>
  <si>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</si>
  <si>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</si>
  <si>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</si>
  <si>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</si>
  <si>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</si>
  <si>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</si>
  <si>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</si>
  <si>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</si>
  <si>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</si>
  <si>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</si>
  <si>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</si>
  <si>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</si>
  <si>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</si>
  <si>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</si>
  <si>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</si>
  <si>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</si>
  <si>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</si>
  <si>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</si>
  <si>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</si>
  <si>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</si>
  <si>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</si>
  <si>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</si>
  <si>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</si>
  <si>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</si>
  <si>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</si>
  <si>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</si>
  <si>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</si>
  <si>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</si>
  <si>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</si>
  <si>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</si>
  <si>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</si>
  <si>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</si>
  <si>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</si>
  <si>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</si>
  <si>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</si>
  <si>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</si>
  <si>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</si>
  <si>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</si>
  <si>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</si>
  <si>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</si>
  <si>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</si>
  <si>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</si>
  <si>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</si>
  <si>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</si>
  <si>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</si>
  <si>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</si>
  <si>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</si>
  <si>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</si>
  <si>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</si>
  <si>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</si>
  <si>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</si>
  <si>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</si>
  <si>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</si>
  <si>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</si>
  <si>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</si>
  <si>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</si>
  <si>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</si>
  <si>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</si>
  <si>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</si>
  <si>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</si>
  <si>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</si>
  <si>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</si>
  <si>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</si>
  <si>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</si>
  <si>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</si>
  <si>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</si>
  <si>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</si>
  <si>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</si>
  <si>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</si>
  <si>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</si>
  <si>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</si>
  <si>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</si>
  <si>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</si>
  <si>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</si>
  <si>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</si>
  <si>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</si>
  <si>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</si>
  <si>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</si>
  <si>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</si>
  <si>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</si>
  <si>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</si>
  <si>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</si>
  <si>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</si>
  <si>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</si>
  <si>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</si>
  <si>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</si>
  <si>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</si>
  <si>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</si>
  <si>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</si>
  <si>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</si>
  <si>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</si>
  <si>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</si>
  <si>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</si>
  <si>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</si>
  <si>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</si>
  <si>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</si>
  <si>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</si>
  <si>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</si>
  <si>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</si>
  <si>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</si>
  <si>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</si>
  <si>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</si>
  <si>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</si>
  <si>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</si>
  <si>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</si>
  <si>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</si>
  <si>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</si>
  <si>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</si>
  <si>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</si>
  <si>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</si>
  <si>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</si>
  <si>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</si>
  <si>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</si>
  <si>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</si>
  <si>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</si>
  <si>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</si>
  <si>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</si>
  <si>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</si>
  <si>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</si>
  <si>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</si>
  <si>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</si>
  <si>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</si>
  <si>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</si>
  <si>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</si>
  <si>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</si>
  <si>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</si>
  <si>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</si>
  <si>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</si>
  <si>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</si>
  <si>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</si>
  <si>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</si>
  <si>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</si>
  <si>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</si>
  <si>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</si>
  <si>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</si>
  <si>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</si>
  <si>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</si>
  <si>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</si>
  <si>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</si>
  <si>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</si>
  <si>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</si>
  <si>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</si>
  <si>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</si>
  <si>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</si>
  <si>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</si>
  <si>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</si>
  <si>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</si>
  <si>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</si>
  <si>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</si>
  <si>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</si>
  <si>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</si>
  <si>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</si>
  <si>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</si>
  <si>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</si>
  <si>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</si>
  <si>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</si>
  <si>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</si>
  <si>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</si>
  <si>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</si>
  <si>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</si>
  <si>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</si>
  <si>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</si>
  <si>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</si>
  <si>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</si>
  <si>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</si>
  <si>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</si>
  <si>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</si>
  <si>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</si>
  <si>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</si>
  <si>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</si>
  <si>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</si>
  <si>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</si>
  <si>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</si>
  <si>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</si>
  <si>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</si>
  <si>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</si>
  <si>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</si>
  <si>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</si>
  <si>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</si>
  <si>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</si>
  <si>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</si>
  <si>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</si>
  <si>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</si>
  <si>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</si>
  <si>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</si>
  <si>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</si>
  <si>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</si>
  <si>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</si>
  <si>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</si>
  <si>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</si>
  <si>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</si>
  <si>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</si>
  <si>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</si>
  <si>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</si>
  <si>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</si>
  <si>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</si>
  <si>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</si>
  <si>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</si>
  <si>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</si>
  <si>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</si>
  <si>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</si>
  <si>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</si>
  <si>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</si>
  <si>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</si>
  <si>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</si>
  <si>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</si>
  <si>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</si>
  <si>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</si>
  <si>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</si>
  <si>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</si>
  <si>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</si>
  <si>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</si>
  <si>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</si>
  <si>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</si>
  <si>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</si>
  <si>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</si>
  <si>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</si>
  <si>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</si>
  <si>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</si>
  <si>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</si>
  <si>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</si>
  <si>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</si>
  <si>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</si>
  <si>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</si>
  <si>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</si>
  <si>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</si>
  <si>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</si>
  <si>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</si>
  <si>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</si>
  <si>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</si>
  <si>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</si>
  <si>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</si>
  <si>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</si>
  <si>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</si>
  <si>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</si>
  <si>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</si>
  <si>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</si>
  <si>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</si>
  <si>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</si>
  <si>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</si>
  <si>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</si>
  <si>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</si>
  <si>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</si>
  <si>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</si>
  <si>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</si>
  <si>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</si>
  <si>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</si>
  <si>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</si>
  <si>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</si>
  <si>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</si>
  <si>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</si>
  <si>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</si>
  <si>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</si>
  <si>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</si>
  <si>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</si>
  <si>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</si>
  <si>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</si>
  <si>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</si>
  <si>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</si>
  <si>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</si>
  <si>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</si>
  <si>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</si>
  <si>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</si>
  <si>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</si>
  <si>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</si>
  <si>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</si>
  <si>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</si>
  <si>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</si>
  <si>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</si>
  <si>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</si>
  <si>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</si>
  <si>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</si>
  <si>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</si>
  <si>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</si>
  <si>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</si>
  <si>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</si>
  <si>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</si>
  <si>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</si>
  <si>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</si>
  <si>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</si>
  <si>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</si>
  <si>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</si>
  <si>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</si>
  <si>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</si>
  <si>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</si>
  <si>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</si>
  <si>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</si>
  <si>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</si>
  <si>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</si>
  <si>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</si>
  <si>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</si>
  <si>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</si>
  <si>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</si>
  <si>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</si>
  <si>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</si>
  <si>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</si>
  <si>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</si>
  <si>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</si>
  <si>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</si>
  <si>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</si>
  <si>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</si>
  <si>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</si>
  <si>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</si>
  <si>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</si>
  <si>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</si>
  <si>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</si>
  <si>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</si>
  <si>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</si>
  <si>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</si>
  <si>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</si>
  <si>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</si>
  <si>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</si>
  <si>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</si>
  <si>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</si>
  <si>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</si>
  <si>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</si>
  <si>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</si>
  <si>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</si>
  <si>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</si>
  <si>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</si>
  <si>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</si>
  <si>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</si>
  <si>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</si>
  <si>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</si>
  <si>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</si>
  <si>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</si>
  <si>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</si>
  <si>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</si>
  <si>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</si>
  <si>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</si>
  <si>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</si>
  <si>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</si>
  <si>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</si>
  <si>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</si>
  <si>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</si>
  <si>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</si>
  <si>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</si>
  <si>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</si>
  <si>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</si>
  <si>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</si>
  <si>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</si>
  <si>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</si>
  <si>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</si>
  <si>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</si>
  <si>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</si>
  <si>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</si>
  <si>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</si>
  <si>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</si>
  <si>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</si>
  <si>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</si>
  <si>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</si>
  <si>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</si>
  <si>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</si>
  <si>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</si>
  <si>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</si>
  <si>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</si>
  <si>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</si>
  <si>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</si>
  <si>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</si>
  <si>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</si>
  <si>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</si>
  <si>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</si>
  <si>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</si>
  <si>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</si>
  <si>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</si>
  <si>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</si>
  <si>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</si>
  <si>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</si>
  <si>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</si>
  <si>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</si>
  <si>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</si>
  <si>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</si>
  <si>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</si>
  <si>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</si>
  <si>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</si>
  <si>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</si>
  <si>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</si>
  <si>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</si>
  <si>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</si>
  <si>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</si>
  <si>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</si>
  <si>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</si>
  <si>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</si>
  <si>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</si>
  <si>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</si>
  <si>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</si>
  <si>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</si>
  <si>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</si>
  <si>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</si>
  <si>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</si>
  <si>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</si>
  <si>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</si>
  <si>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</si>
  <si>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</si>
  <si>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</si>
  <si>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</si>
  <si>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</si>
  <si>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</si>
  <si>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</si>
  <si>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</si>
  <si>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</si>
  <si>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</si>
  <si>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</si>
  <si>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</si>
  <si>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</si>
  <si>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</si>
  <si>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</si>
  <si>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</si>
  <si>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</si>
  <si>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</si>
  <si>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</si>
  <si>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</si>
  <si>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</si>
  <si>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</si>
  <si>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</si>
  <si>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</si>
  <si>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</si>
  <si>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</si>
  <si>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</si>
  <si>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</si>
  <si>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</si>
  <si>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</si>
  <si>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</si>
  <si>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</si>
  <si>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</si>
  <si>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</si>
  <si>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</si>
  <si>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</si>
  <si>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</si>
  <si>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</si>
  <si>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</si>
  <si>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</si>
  <si>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</si>
  <si>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</si>
  <si>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</si>
  <si>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</si>
  <si>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</si>
  <si>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</si>
  <si>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</si>
  <si>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</si>
  <si>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</si>
  <si>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</si>
  <si>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</si>
  <si>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</si>
  <si>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</si>
  <si>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</si>
  <si>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</si>
  <si>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</si>
  <si>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</si>
  <si>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</si>
  <si>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</si>
  <si>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</si>
  <si>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</si>
  <si>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</si>
  <si>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</si>
  <si>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</si>
  <si>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</si>
  <si>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</si>
  <si>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</si>
  <si>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</si>
  <si>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</si>
  <si>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</si>
  <si>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</si>
  <si>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</si>
  <si>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</si>
  <si>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</si>
  <si>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</si>
  <si>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</si>
  <si>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</si>
  <si>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</si>
  <si>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</si>
  <si>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</si>
  <si>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</si>
  <si>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</si>
  <si>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</si>
  <si>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</si>
  <si>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</si>
  <si>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</si>
  <si>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</si>
  <si>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</si>
  <si>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</si>
  <si>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</si>
  <si>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</si>
  <si>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</si>
  <si>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</si>
  <si>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</si>
  <si>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</si>
  <si>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</si>
  <si>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</si>
  <si>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</si>
  <si>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</si>
  <si>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</si>
  <si>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</si>
  <si>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</si>
  <si>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</si>
  <si>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</si>
  <si>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</si>
  <si>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</si>
  <si>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</si>
  <si>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</si>
  <si>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</si>
  <si>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</si>
  <si>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</si>
  <si>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</si>
  <si>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</si>
  <si>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</si>
  <si>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</si>
  <si>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</si>
  <si>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</si>
  <si>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</si>
  <si>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</si>
  <si>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</si>
  <si>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</si>
  <si>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</si>
  <si>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</si>
  <si>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</si>
  <si>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</si>
  <si>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</si>
  <si>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</si>
  <si>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</si>
  <si>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</si>
  <si>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</si>
  <si>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</si>
  <si>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</si>
  <si>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</si>
  <si>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</si>
  <si>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</si>
  <si>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</si>
  <si>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</si>
  <si>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</si>
  <si>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</si>
  <si>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</si>
  <si>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</si>
  <si>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</si>
  <si>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</si>
  <si>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</si>
  <si>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</si>
  <si>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</si>
  <si>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</si>
  <si>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</si>
  <si>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</si>
  <si>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</si>
  <si>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</si>
  <si>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</si>
  <si>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</si>
  <si>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</si>
  <si>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</si>
  <si>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</si>
  <si>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</si>
  <si>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</si>
  <si>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</si>
  <si>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</si>
  <si>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</si>
  <si>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</si>
  <si>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</si>
  <si>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</si>
  <si>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</si>
  <si>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</si>
  <si>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</si>
  <si>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</si>
  <si>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</si>
  <si>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</si>
  <si>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</si>
  <si>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</si>
  <si>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</si>
  <si>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</si>
  <si>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</si>
  <si>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</si>
  <si>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</si>
  <si>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</si>
  <si>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</si>
  <si>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</si>
  <si>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</si>
  <si>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</si>
  <si>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</si>
  <si>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</si>
  <si>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</si>
  <si>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</si>
  <si>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</si>
  <si>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</si>
  <si>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</si>
  <si>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</si>
  <si>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</si>
  <si>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</si>
  <si>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</si>
  <si>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</si>
  <si>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</si>
  <si>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</si>
  <si>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</si>
  <si>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</si>
  <si>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</si>
  <si>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</si>
  <si>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</si>
  <si>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</si>
  <si>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</si>
  <si>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</si>
  <si>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</si>
  <si>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</si>
  <si>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</si>
  <si>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</si>
  <si>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</si>
  <si>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</si>
  <si>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</si>
  <si>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</si>
  <si>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</si>
  <si>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</si>
  <si>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</si>
  <si>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</si>
  <si>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</si>
  <si>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</si>
  <si>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</si>
  <si>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</si>
  <si>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</si>
  <si>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</si>
  <si>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</si>
  <si>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</si>
  <si>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</si>
  <si>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</si>
  <si>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</si>
  <si>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</si>
  <si>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</si>
  <si>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</si>
  <si>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</si>
  <si>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</si>
  <si>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</si>
  <si>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</si>
  <si>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</si>
  <si>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</si>
  <si>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</si>
  <si>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</si>
  <si>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</si>
  <si>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</si>
  <si>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</si>
  <si>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</si>
  <si>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</si>
  <si>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</si>
  <si>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</si>
  <si>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</si>
  <si>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</si>
  <si>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</si>
  <si>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</si>
  <si>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</si>
  <si>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</si>
  <si>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</si>
  <si>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</si>
  <si>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</si>
  <si>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</si>
  <si>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</si>
  <si>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</si>
  <si>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</si>
  <si>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</si>
  <si>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</si>
  <si>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</si>
  <si>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</si>
  <si>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</si>
  <si>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</si>
  <si>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</si>
  <si>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</si>
  <si>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</si>
  <si>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</si>
  <si>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</si>
  <si>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</si>
  <si>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</si>
  <si>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</si>
  <si>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</si>
  <si>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</si>
  <si>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</si>
  <si>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</si>
  <si>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</si>
  <si>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</si>
  <si>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</si>
  <si>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</si>
  <si>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</si>
  <si>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</si>
  <si>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</si>
  <si>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</si>
  <si>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</si>
  <si>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</si>
  <si>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</si>
  <si>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</si>
  <si>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</si>
  <si>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</si>
  <si>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</si>
  <si>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</si>
  <si>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</si>
  <si>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</si>
  <si>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</si>
  <si>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</si>
  <si>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</si>
  <si>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</si>
  <si>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</si>
  <si>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</si>
  <si>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</si>
  <si>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</si>
  <si>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</si>
  <si>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</si>
  <si>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</si>
  <si>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</si>
  <si>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</si>
  <si>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</si>
  <si>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</si>
  <si>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</si>
  <si>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</si>
  <si>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</si>
  <si>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</si>
  <si>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</si>
  <si>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</si>
  <si>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</si>
  <si>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</si>
  <si>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</si>
  <si>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</si>
  <si>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</si>
  <si>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</si>
  <si>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</si>
  <si>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</si>
  <si>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</si>
  <si>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</si>
  <si>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</si>
  <si>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</si>
  <si>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</si>
  <si>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</si>
  <si>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</si>
  <si>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</si>
  <si>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</si>
  <si>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</si>
  <si>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</si>
  <si>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</si>
  <si>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</si>
  <si>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</si>
  <si>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</si>
  <si>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</si>
  <si>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</si>
  <si>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</si>
  <si>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</si>
  <si>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</si>
  <si>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</si>
  <si>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</si>
  <si>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</si>
  <si>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</si>
  <si>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</si>
  <si>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</si>
  <si>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</si>
  <si>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</si>
  <si>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</si>
  <si>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</si>
  <si>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</si>
  <si>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</si>
  <si>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</si>
  <si>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</si>
  <si>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</si>
  <si>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</si>
  <si>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</si>
  <si>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</si>
  <si>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</si>
  <si>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</si>
  <si>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</si>
  <si>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</si>
  <si>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</si>
  <si>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</si>
  <si>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</si>
  <si>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</si>
  <si>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</si>
  <si>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</si>
  <si>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</si>
  <si>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</si>
  <si>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</si>
  <si>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</si>
  <si>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</si>
  <si>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</si>
  <si>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</si>
  <si>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</si>
  <si>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</si>
  <si>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</si>
  <si>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</si>
  <si>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</si>
  <si>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</si>
  <si>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</si>
  <si>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</si>
  <si>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</si>
  <si>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</si>
  <si>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</si>
  <si>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</si>
  <si>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</si>
  <si>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</si>
  <si>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</si>
  <si>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</si>
  <si>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</si>
  <si>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</si>
  <si>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</si>
  <si>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</si>
  <si>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</si>
  <si>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</si>
  <si>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</si>
  <si>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</si>
  <si>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</si>
  <si>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</si>
  <si>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</si>
  <si>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</si>
  <si>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</si>
  <si>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</si>
  <si>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</si>
  <si>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</si>
  <si>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</si>
  <si>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</si>
  <si>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</si>
  <si>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</si>
  <si>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</si>
  <si>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</si>
  <si>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</si>
  <si>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</si>
  <si>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</si>
  <si>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</si>
  <si>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</si>
  <si>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</si>
  <si>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</si>
  <si>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</si>
  <si>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</si>
  <si>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</si>
  <si>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</si>
  <si>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</si>
  <si>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</si>
  <si>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</si>
  <si>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</si>
  <si>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</si>
  <si>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</si>
  <si>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</si>
  <si>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</si>
  <si>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</si>
  <si>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</si>
  <si>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</si>
  <si>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</si>
  <si>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</si>
  <si>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</si>
  <si>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</si>
  <si>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</si>
  <si>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</si>
  <si>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</si>
  <si>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</si>
  <si>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</si>
  <si>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</si>
  <si>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</si>
  <si>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</si>
  <si>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</si>
  <si>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</si>
  <si>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</si>
  <si>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</si>
  <si>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</si>
  <si>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</si>
  <si>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</si>
  <si>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</si>
  <si>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</si>
  <si>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</si>
  <si>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</si>
  <si>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</si>
  <si>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</si>
  <si>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</si>
  <si>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</si>
  <si>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</si>
  <si>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</si>
  <si>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</si>
  <si>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</si>
  <si>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</si>
  <si>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</si>
  <si>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</si>
  <si>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</si>
  <si>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</si>
  <si>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</si>
  <si>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</si>
  <si>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</si>
  <si>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</si>
  <si>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</si>
  <si>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</si>
  <si>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</si>
  <si>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</si>
  <si>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</si>
  <si>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</si>
  <si>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</si>
  <si>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</si>
  <si>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</si>
  <si>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</si>
  <si>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</si>
  <si>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</si>
  <si>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</si>
  <si>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</si>
  <si>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</si>
  <si>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</si>
  <si>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</si>
  <si>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</si>
  <si>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</si>
  <si>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</si>
  <si>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</si>
  <si>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</si>
  <si>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</si>
  <si>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</si>
  <si>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</si>
  <si>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</si>
  <si>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</si>
  <si>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</si>
  <si>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</si>
  <si>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</si>
  <si>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</si>
  <si>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</si>
  <si>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</si>
  <si>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</si>
  <si>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</si>
  <si>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</si>
  <si>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</si>
  <si>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</si>
  <si>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</si>
  <si>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</si>
  <si>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</si>
  <si>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</si>
  <si>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</si>
  <si>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</si>
  <si>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</si>
  <si>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</si>
  <si>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</si>
  <si>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</si>
  <si>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</si>
  <si>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</si>
  <si>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</si>
  <si>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</si>
  <si>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</si>
  <si>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</si>
  <si>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</si>
  <si>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</si>
  <si>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</si>
  <si>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</si>
  <si>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</si>
  <si>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</si>
  <si>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</si>
  <si>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</si>
  <si>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</si>
  <si>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</si>
  <si>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</si>
  <si>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</si>
  <si>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</si>
  <si>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</si>
  <si>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</si>
  <si>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</si>
  <si>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</si>
  <si>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</si>
  <si>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</si>
  <si>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</si>
  <si>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</si>
  <si>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</si>
  <si>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</si>
  <si>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</si>
  <si>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</si>
  <si>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</si>
  <si>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</si>
  <si>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</si>
  <si>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</si>
  <si>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</si>
  <si>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</si>
  <si>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</si>
  <si>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</si>
  <si>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</si>
  <si>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</si>
  <si>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</si>
  <si>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</si>
  <si>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</si>
  <si>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</si>
  <si>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</si>
  <si>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</si>
  <si>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</si>
  <si>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</si>
  <si>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</si>
  <si>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</si>
  <si>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</si>
  <si>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</si>
  <si>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</si>
  <si>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</si>
  <si>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</si>
  <si>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</si>
  <si>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</si>
  <si>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</si>
  <si>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</si>
  <si>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</si>
  <si>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</si>
  <si>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</si>
  <si>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</si>
  <si>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</si>
  <si>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</si>
  <si>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</si>
  <si>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</si>
  <si>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</si>
  <si>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</si>
  <si>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</si>
  <si>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</si>
  <si>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</si>
  <si>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</si>
  <si>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</si>
  <si>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</si>
  <si>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</si>
  <si>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</si>
  <si>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</si>
  <si>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</si>
  <si>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</si>
  <si>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</si>
  <si>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</si>
  <si>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</si>
  <si>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</si>
  <si>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</si>
  <si>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</si>
  <si>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</si>
  <si>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</si>
  <si>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</si>
  <si>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</si>
  <si>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</si>
  <si>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</si>
  <si>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</si>
  <si>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</si>
  <si>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</si>
  <si>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</si>
  <si>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</si>
  <si>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</si>
  <si>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</si>
  <si>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</si>
  <si>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</si>
  <si>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</si>
  <si>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</si>
  <si>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</si>
  <si>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</si>
  <si>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</si>
  <si>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</si>
  <si>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</si>
  <si>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</si>
  <si>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</si>
  <si>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</si>
  <si>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</si>
  <si>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</si>
  <si>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</si>
  <si>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</si>
  <si>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</si>
  <si>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</si>
  <si>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</si>
  <si>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</si>
  <si>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</si>
  <si>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</si>
  <si>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</si>
  <si>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</si>
  <si>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</si>
  <si>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</si>
  <si>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</si>
  <si>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</si>
  <si>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</si>
  <si>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</si>
  <si>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</si>
  <si>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</si>
  <si>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</si>
  <si>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</si>
  <si>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</si>
  <si>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</si>
  <si>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</si>
  <si>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</si>
  <si>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</si>
  <si>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</si>
  <si>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</si>
  <si>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</si>
  <si>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</si>
  <si>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</si>
  <si>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</si>
  <si>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</si>
  <si>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</si>
  <si>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</si>
  <si>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</si>
  <si>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</si>
  <si>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</si>
  <si>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</si>
  <si>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</si>
  <si>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</si>
  <si>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</si>
  <si>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</si>
  <si>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</si>
  <si>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</si>
  <si>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</si>
  <si>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</si>
  <si>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</si>
  <si>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</si>
  <si>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</si>
  <si>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</si>
  <si>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</si>
  <si>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</si>
  <si>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</si>
  <si>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</si>
  <si>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</si>
  <si>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</si>
  <si>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</si>
  <si>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</si>
  <si>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</si>
  <si>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</si>
  <si>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</si>
  <si>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</si>
  <si>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</si>
  <si>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</si>
  <si>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</si>
  <si>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</si>
  <si>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</si>
  <si>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</si>
  <si>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</si>
  <si>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</si>
  <si>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</si>
  <si>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</si>
  <si>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</si>
  <si>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</si>
  <si>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</si>
  <si>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</si>
  <si>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</si>
  <si>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</si>
  <si>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</si>
  <si>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</si>
  <si>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</si>
  <si>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</si>
  <si>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</si>
  <si>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</si>
  <si>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</si>
  <si>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</si>
  <si>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</si>
  <si>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</si>
  <si>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</si>
  <si>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</si>
  <si>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</si>
  <si>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</si>
  <si>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</si>
  <si>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</si>
  <si>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</si>
  <si>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</si>
  <si>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</si>
  <si>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</si>
  <si>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</si>
  <si>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</si>
  <si>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</si>
  <si>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</si>
  <si>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</si>
  <si>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</si>
  <si>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</si>
  <si>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</si>
  <si>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</si>
  <si>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</si>
  <si>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</si>
  <si>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</si>
  <si>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</si>
  <si>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</si>
  <si>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</si>
  <si>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</si>
  <si>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</si>
  <si>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</si>
  <si>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</si>
  <si>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</si>
  <si>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</si>
  <si>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</si>
  <si>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</si>
  <si>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</si>
  <si>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</si>
  <si>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</si>
  <si>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</si>
  <si>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</si>
  <si>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</si>
  <si>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</si>
  <si>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</si>
  <si>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</si>
  <si>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</si>
  <si>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</si>
  <si>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</si>
  <si>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</si>
  <si>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</si>
  <si>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</si>
  <si>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</si>
  <si>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</si>
  <si>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</si>
  <si>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</si>
  <si>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</si>
  <si>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</si>
  <si>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</si>
  <si>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</si>
  <si>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</si>
  <si>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</si>
  <si>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</si>
  <si>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</si>
  <si>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</si>
  <si>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</si>
  <si>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</si>
  <si>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</si>
  <si>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</si>
  <si>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</si>
  <si>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</si>
  <si>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</si>
  <si>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</si>
  <si>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</si>
  <si>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</si>
  <si>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</si>
  <si>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</si>
  <si>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</si>
  <si>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</si>
  <si>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</si>
  <si>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</si>
  <si>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</si>
  <si>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</si>
  <si>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</si>
  <si>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</si>
  <si>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</si>
  <si>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</si>
  <si>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</si>
  <si>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</si>
  <si>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</si>
  <si>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</si>
  <si>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</si>
  <si>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</si>
  <si>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</si>
  <si>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</si>
  <si>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</si>
  <si>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</si>
  <si>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</si>
  <si>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</si>
  <si>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</si>
  <si>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</si>
  <si>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</si>
  <si>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</si>
  <si>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</si>
  <si>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</si>
  <si>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</si>
  <si>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</si>
  <si>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</si>
  <si>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</si>
  <si>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</si>
  <si>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</si>
  <si>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</si>
  <si>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</si>
  <si>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</si>
  <si>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</si>
  <si>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</si>
  <si>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</si>
  <si>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</si>
  <si>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</si>
  <si>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</si>
  <si>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</si>
  <si>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</si>
  <si>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</si>
  <si>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</si>
  <si>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</si>
  <si>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</si>
  <si>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</si>
  <si>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</si>
  <si>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</si>
  <si>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</si>
  <si>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</si>
  <si>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</si>
  <si>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</si>
  <si>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</si>
  <si>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</si>
  <si>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</si>
  <si>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</si>
  <si>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</si>
  <si>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</si>
  <si>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</si>
  <si>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</si>
  <si>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</si>
  <si>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</si>
  <si>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</si>
  <si>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</si>
  <si>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</si>
  <si>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</si>
  <si>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</si>
  <si>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</si>
  <si>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</si>
  <si>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</si>
  <si>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</si>
  <si>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</si>
  <si>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</si>
  <si>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</si>
  <si>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</si>
  <si>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</si>
  <si>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</si>
  <si>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</si>
  <si>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</si>
  <si>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</si>
  <si>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</si>
  <si>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</si>
  <si>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</si>
  <si>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</si>
  <si>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</si>
  <si>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</si>
  <si>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</si>
  <si>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</si>
  <si>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</si>
  <si>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</si>
  <si>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</si>
  <si>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</si>
  <si>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</si>
  <si>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</si>
  <si>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</si>
  <si>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</si>
  <si>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</si>
  <si>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</si>
  <si>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</si>
  <si>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</si>
  <si>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</si>
  <si>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</si>
  <si>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</si>
  <si>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</si>
  <si>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</si>
  <si>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</si>
  <si>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</si>
  <si>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</si>
  <si>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</si>
  <si>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</si>
  <si>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</si>
  <si>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</si>
  <si>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</si>
  <si>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</si>
  <si>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</si>
  <si>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</si>
  <si>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</si>
  <si>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</si>
  <si>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</si>
  <si>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</si>
  <si>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</si>
  <si>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</si>
  <si>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</si>
  <si>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</si>
  <si>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</si>
  <si>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</si>
  <si>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</si>
  <si>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</si>
  <si>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</si>
  <si>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</si>
  <si>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</si>
  <si>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</si>
  <si>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</si>
  <si>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</si>
  <si>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</si>
  <si>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</si>
  <si>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</si>
  <si>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</si>
  <si>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</si>
  <si>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</si>
  <si>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</si>
  <si>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</si>
  <si>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</si>
  <si>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</si>
  <si>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</si>
  <si>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</si>
  <si>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</si>
  <si>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</si>
  <si>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</si>
  <si>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</si>
  <si>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</si>
  <si>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</si>
  <si>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</si>
  <si>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</si>
  <si>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</si>
  <si>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</si>
  <si>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</si>
  <si>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</si>
  <si>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</si>
  <si>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</si>
  <si>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</si>
  <si>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</si>
  <si>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</si>
  <si>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</si>
  <si>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</si>
  <si>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</si>
  <si>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</si>
  <si>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</si>
  <si>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</si>
  <si>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</si>
  <si>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</si>
  <si>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</si>
  <si>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</si>
  <si>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</si>
  <si>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</si>
  <si>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</si>
  <si>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</si>
  <si>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</si>
  <si>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</si>
  <si>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</si>
  <si>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</si>
  <si>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</si>
  <si>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</si>
  <si>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</si>
  <si>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</si>
  <si>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</si>
  <si>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</si>
  <si>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</si>
  <si>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</si>
  <si>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</si>
  <si>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</si>
  <si>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</si>
  <si>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</si>
  <si>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</si>
  <si>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</si>
  <si>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</si>
  <si>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</si>
  <si>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</si>
  <si>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</si>
  <si>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</si>
  <si>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</si>
  <si>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</si>
  <si>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</si>
  <si>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</si>
  <si>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</si>
  <si>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</si>
  <si>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</si>
  <si>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</si>
  <si>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</si>
  <si>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</si>
  <si>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</si>
  <si>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</si>
  <si>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</si>
  <si>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</si>
  <si>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</si>
  <si>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</si>
  <si>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</si>
  <si>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</si>
  <si>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</si>
  <si>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</si>
  <si>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</si>
  <si>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</si>
  <si>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</si>
  <si>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</si>
  <si>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</si>
  <si>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</si>
  <si>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</si>
  <si>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</si>
  <si>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</si>
  <si>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</si>
  <si>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</si>
  <si>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</si>
  <si>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</si>
  <si>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</si>
  <si>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</si>
  <si>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</si>
  <si>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</si>
  <si>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</si>
  <si>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</si>
  <si>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</si>
  <si>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</si>
  <si>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</si>
  <si>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</si>
  <si>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</si>
  <si>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</si>
  <si>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</si>
  <si>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</si>
  <si>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</si>
  <si>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</si>
  <si>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</si>
  <si>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</si>
  <si>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</si>
  <si>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</si>
  <si>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</si>
  <si>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</si>
  <si>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</si>
  <si>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</si>
  <si>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</si>
  <si>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</si>
  <si>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</si>
  <si>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</si>
  <si>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</si>
  <si>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</si>
  <si>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</si>
  <si>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</si>
  <si>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</si>
  <si>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</si>
  <si>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</si>
  <si>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</si>
  <si>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</si>
  <si>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</si>
  <si>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</si>
  <si>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</si>
  <si>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</si>
  <si>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</si>
  <si>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</si>
  <si>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</si>
  <si>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</si>
  <si>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</si>
  <si>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</si>
  <si>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</si>
  <si>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</si>
  <si>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</si>
  <si>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</si>
  <si>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</si>
  <si>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</si>
  <si>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</si>
  <si>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</si>
  <si>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</si>
  <si>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</si>
  <si>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</si>
  <si>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</si>
  <si>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</si>
  <si>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</si>
  <si>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</si>
  <si>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</si>
  <si>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</si>
  <si>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</si>
  <si>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</si>
  <si>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</si>
  <si>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</si>
  <si>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</si>
  <si>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</si>
  <si>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</si>
  <si>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</si>
  <si>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</si>
  <si>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</si>
  <si>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</si>
  <si>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</si>
  <si>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</si>
  <si>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</si>
  <si>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</si>
  <si>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</si>
  <si>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</si>
  <si>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</si>
  <si>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</si>
  <si>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</si>
  <si>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</si>
  <si>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</si>
  <si>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</si>
  <si>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</si>
  <si>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</si>
  <si>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</si>
  <si>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</si>
  <si>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</si>
  <si>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</si>
  <si>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</si>
  <si>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</si>
  <si>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</si>
  <si>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</si>
  <si>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</si>
  <si>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</si>
  <si>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</si>
  <si>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</si>
  <si>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</si>
  <si>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</si>
  <si>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</si>
  <si>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</si>
  <si>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</si>
  <si>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</si>
  <si>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</si>
  <si>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</si>
  <si>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</si>
  <si>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</si>
  <si>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</si>
  <si>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</si>
  <si>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</si>
  <si>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</si>
  <si>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</si>
  <si>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</si>
  <si>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</si>
  <si>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</si>
  <si>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</si>
  <si>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</si>
  <si>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</si>
  <si>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</si>
  <si>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</si>
  <si>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</si>
  <si>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</si>
  <si>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</si>
  <si>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</si>
  <si>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</si>
  <si>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</si>
  <si>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</si>
  <si>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</si>
  <si>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</si>
  <si>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</si>
  <si>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</si>
  <si>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</si>
  <si>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</si>
  <si>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</si>
  <si>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</si>
  <si>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</si>
  <si>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</si>
  <si>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</si>
  <si>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</si>
  <si>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</si>
  <si>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</si>
  <si>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</si>
  <si>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</si>
  <si>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</si>
  <si>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</si>
  <si>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</si>
  <si>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</si>
  <si>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</si>
  <si>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</si>
  <si>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</si>
  <si>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</si>
  <si>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</si>
  <si>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</si>
  <si>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</si>
  <si>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</si>
  <si>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</si>
  <si>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</si>
  <si>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</si>
  <si>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</si>
  <si>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</si>
  <si>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</si>
  <si>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</si>
  <si>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</si>
  <si>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</si>
  <si>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</si>
  <si>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</si>
  <si>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</si>
  <si>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</si>
  <si>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</si>
  <si>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</si>
  <si>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</si>
  <si>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</si>
  <si>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</si>
  <si>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</si>
  <si>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</si>
  <si>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</si>
  <si>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</si>
  <si>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</si>
  <si>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</si>
  <si>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</si>
  <si>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</si>
  <si>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</si>
  <si>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</si>
  <si>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</si>
  <si>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</si>
  <si>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</si>
  <si>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</si>
  <si>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</si>
  <si>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</si>
  <si>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</si>
  <si>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</si>
  <si>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</si>
  <si>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</si>
  <si>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</si>
  <si>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</si>
  <si>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</si>
  <si>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</si>
  <si>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</si>
  <si>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</si>
  <si>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</si>
  <si>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</si>
  <si>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</si>
  <si>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</si>
  <si>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</si>
  <si>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</si>
  <si>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</si>
  <si>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</si>
  <si>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</si>
  <si>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</si>
  <si>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</si>
  <si>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</si>
  <si>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</si>
  <si>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</si>
  <si>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</si>
  <si>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</si>
  <si>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</si>
  <si>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</si>
  <si>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</si>
  <si>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</si>
  <si>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</si>
  <si>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</si>
  <si>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</si>
  <si>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</si>
  <si>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</si>
  <si>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</si>
  <si>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</si>
  <si>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</si>
  <si>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</si>
  <si>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</si>
  <si>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</si>
  <si>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</si>
  <si>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</si>
  <si>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</si>
  <si>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</si>
  <si>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</si>
  <si>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</si>
  <si>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</si>
  <si>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</si>
  <si>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</si>
  <si>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</si>
  <si>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</si>
  <si>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</si>
  <si>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</si>
  <si>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</si>
  <si>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</si>
  <si>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</si>
  <si>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</si>
  <si>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</si>
  <si>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</si>
  <si>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</si>
  <si>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</si>
  <si>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</si>
  <si>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</si>
  <si>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</si>
  <si>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</si>
  <si>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</si>
  <si>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</si>
  <si>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</si>
  <si>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</si>
  <si>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</si>
  <si>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</si>
  <si>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</si>
  <si>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</si>
  <si>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</si>
  <si>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</si>
  <si>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</si>
  <si>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</si>
  <si>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</si>
  <si>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</si>
  <si>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</si>
  <si>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</si>
  <si>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</si>
  <si>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</si>
  <si>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</si>
  <si>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</si>
  <si>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</si>
  <si>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</si>
  <si>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</si>
  <si>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</si>
  <si>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</si>
  <si>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</si>
  <si>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</si>
  <si>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</si>
  <si>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</si>
  <si>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</si>
  <si>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</si>
  <si>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</si>
  <si>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</si>
  <si>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</si>
  <si>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</si>
  <si>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</si>
  <si>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</si>
  <si>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</si>
  <si>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</si>
  <si>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</si>
  <si>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</si>
  <si>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</si>
  <si>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</si>
  <si>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</si>
  <si>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</si>
  <si>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</si>
  <si>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</si>
  <si>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</si>
  <si>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</si>
  <si>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</si>
  <si>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</si>
  <si>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</si>
  <si>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</si>
  <si>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</si>
  <si>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</si>
  <si>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</si>
  <si>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</si>
  <si>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</si>
  <si>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</si>
  <si>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</si>
  <si>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</si>
  <si>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</si>
  <si>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</si>
  <si>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</si>
  <si>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</si>
  <si>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</si>
  <si>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</si>
  <si>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</si>
  <si>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</si>
  <si>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</si>
  <si>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</si>
  <si>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</si>
  <si>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</si>
  <si>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</si>
  <si>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</si>
  <si>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</si>
  <si>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</si>
  <si>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</si>
  <si>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</si>
  <si>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</si>
  <si>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</si>
  <si>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</si>
  <si>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</si>
  <si>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</si>
  <si>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</si>
  <si>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</si>
  <si>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</si>
  <si>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</si>
  <si>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</si>
  <si>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</si>
  <si>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</si>
  <si>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</si>
  <si>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</si>
  <si>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</si>
  <si>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</si>
  <si>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</si>
  <si>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</si>
  <si>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</si>
  <si>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</si>
  <si>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</si>
  <si>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</si>
  <si>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</si>
  <si>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</si>
  <si>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</si>
  <si>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</si>
  <si>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</si>
  <si>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</si>
  <si>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</si>
  <si>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</si>
  <si>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</si>
  <si>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</si>
  <si>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</si>
  <si>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</si>
  <si>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</si>
  <si>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</si>
  <si>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</si>
  <si>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</si>
  <si>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</si>
  <si>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</si>
  <si>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</si>
  <si>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</si>
  <si>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</si>
  <si>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</si>
  <si>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</si>
  <si>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</si>
  <si>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</si>
  <si>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</si>
  <si>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</si>
  <si>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</si>
  <si>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</si>
  <si>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</si>
  <si>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</si>
  <si>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</si>
  <si>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</si>
  <si>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</si>
  <si>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</si>
  <si>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</si>
  <si>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</si>
  <si>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</si>
  <si>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</si>
  <si>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</si>
  <si>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</si>
  <si>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</si>
  <si>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</si>
  <si>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</si>
  <si>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</si>
  <si>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</si>
  <si>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</si>
  <si>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</si>
  <si>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</si>
  <si>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</si>
  <si>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</si>
  <si>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</si>
  <si>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</si>
  <si>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</si>
  <si>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</si>
  <si>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</si>
  <si>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</si>
  <si>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</si>
  <si>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</si>
  <si>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</si>
  <si>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</si>
  <si>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</si>
  <si>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</si>
  <si>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</si>
  <si>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</si>
  <si>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</si>
  <si>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</si>
  <si>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</si>
  <si>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</si>
  <si>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</si>
  <si>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</si>
  <si>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</si>
  <si>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</si>
  <si>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</si>
  <si>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</si>
  <si>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</si>
  <si>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</si>
  <si>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</si>
  <si>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</si>
  <si>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</si>
  <si>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</si>
  <si>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</si>
  <si>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</si>
  <si>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</si>
  <si>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</si>
  <si>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</si>
  <si>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</si>
  <si>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</si>
  <si>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</si>
  <si>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</si>
  <si>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</si>
  <si>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</si>
  <si>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</si>
  <si>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</si>
  <si>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</si>
  <si>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</si>
  <si>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</si>
  <si>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</si>
  <si>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</si>
  <si>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</si>
  <si>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</si>
  <si>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</si>
  <si>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</si>
  <si>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</si>
  <si>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</si>
  <si>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</si>
  <si>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</si>
  <si>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</si>
  <si>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</si>
  <si>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</si>
  <si>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</si>
  <si>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</si>
  <si>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</si>
  <si>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</si>
  <si>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</si>
  <si>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</si>
  <si>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</si>
  <si>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</si>
  <si>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</si>
  <si>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</si>
  <si>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</si>
  <si>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</si>
  <si>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</si>
  <si>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</si>
  <si>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</si>
  <si>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</si>
  <si>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</si>
  <si>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</si>
  <si>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</si>
  <si>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</si>
  <si>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</si>
  <si>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</si>
  <si>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</si>
  <si>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</si>
  <si>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</si>
  <si>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</si>
  <si>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</si>
  <si>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</si>
  <si>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</si>
  <si>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</si>
  <si>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</si>
  <si>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</si>
  <si>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</si>
  <si>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</si>
  <si>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</si>
  <si>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</si>
  <si>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</si>
  <si>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</si>
  <si>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</si>
  <si>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</si>
  <si>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</si>
  <si>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</si>
  <si>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</si>
  <si>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</si>
  <si>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</si>
  <si>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</si>
  <si>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</si>
  <si>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</si>
  <si>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</si>
  <si>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</si>
  <si>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</si>
  <si>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</si>
  <si>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</si>
  <si>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</si>
  <si>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</si>
  <si>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</si>
  <si>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</si>
  <si>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</si>
  <si>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</si>
  <si>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</si>
  <si>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</si>
  <si>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</si>
  <si>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</si>
  <si>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</si>
  <si>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</si>
  <si>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</si>
  <si>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</si>
  <si>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</si>
  <si>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</si>
  <si>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</si>
  <si>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</si>
  <si>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</si>
  <si>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</si>
  <si>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</si>
  <si>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</si>
  <si>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</si>
  <si>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</si>
  <si>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</si>
  <si>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</si>
  <si>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</si>
  <si>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</si>
  <si>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</si>
  <si>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</si>
  <si>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</si>
  <si>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</si>
  <si>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</si>
  <si>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</si>
  <si>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</si>
  <si>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</si>
  <si>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</si>
  <si>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</si>
  <si>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</si>
  <si>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</si>
  <si>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</si>
  <si>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</si>
  <si>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</si>
  <si>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</si>
  <si>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</si>
  <si>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</si>
  <si>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</si>
  <si>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</si>
  <si>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</si>
  <si>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</si>
  <si>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</si>
  <si>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</si>
  <si>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</si>
  <si>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</si>
  <si>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</si>
  <si>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</si>
  <si>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</si>
  <si>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</si>
  <si>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</si>
  <si>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</si>
  <si>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</si>
  <si>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</si>
  <si>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</si>
  <si>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</si>
  <si>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</si>
  <si>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</si>
  <si>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</si>
  <si>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</si>
  <si>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</si>
  <si>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</si>
  <si>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</si>
  <si>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</si>
  <si>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</si>
  <si>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</si>
  <si>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</si>
  <si>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</si>
  <si>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</si>
  <si>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</si>
  <si>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</si>
  <si>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</si>
  <si>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</si>
  <si>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</si>
  <si>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</si>
  <si>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</si>
  <si>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</si>
  <si>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</si>
  <si>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</si>
  <si>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</si>
  <si>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</si>
  <si>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</si>
  <si>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</si>
  <si>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</si>
  <si>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</si>
  <si>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</si>
  <si>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</si>
  <si>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</si>
  <si>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</si>
  <si>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</si>
  <si>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</si>
  <si>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</si>
  <si>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</si>
  <si>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</si>
  <si>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</si>
  <si>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</si>
  <si>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</si>
  <si>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</si>
  <si>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</si>
  <si>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</si>
  <si>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</si>
  <si>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</si>
  <si>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</si>
  <si>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</si>
  <si>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</si>
  <si>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</si>
  <si>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</si>
  <si>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</si>
  <si>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</si>
  <si>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</si>
  <si>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</si>
  <si>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</si>
  <si>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</si>
  <si>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</si>
  <si>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</si>
  <si>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</si>
  <si>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</si>
  <si>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</si>
  <si>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</si>
  <si>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</si>
  <si>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</si>
  <si>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</si>
  <si>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</si>
  <si>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</si>
  <si>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</si>
  <si>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</si>
  <si>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</si>
  <si>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</si>
  <si>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</si>
  <si>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</si>
  <si>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</si>
  <si>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</si>
  <si>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</si>
  <si>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</si>
  <si>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</si>
  <si>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</si>
  <si>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</si>
  <si>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</si>
  <si>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</si>
  <si>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</si>
  <si>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</si>
  <si>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</si>
  <si>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</si>
  <si>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</si>
  <si>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</si>
  <si>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</si>
  <si>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</si>
  <si>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</si>
  <si>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</si>
  <si>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</si>
  <si>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</si>
  <si>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</si>
  <si>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</si>
  <si>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</si>
  <si>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</si>
  <si>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</si>
  <si>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</si>
  <si>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</si>
  <si>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</si>
  <si>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</si>
  <si>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</si>
  <si>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</si>
  <si>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</si>
  <si>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</si>
  <si>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</si>
  <si>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</si>
  <si>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</si>
  <si>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</si>
  <si>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</si>
  <si>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</si>
  <si>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</si>
  <si>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</si>
  <si>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</si>
  <si>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</si>
  <si>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</si>
  <si>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</si>
  <si>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</si>
  <si>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</si>
  <si>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</si>
  <si>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</si>
  <si>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</si>
  <si>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</si>
  <si>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</si>
  <si>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</si>
  <si>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</si>
  <si>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</si>
  <si>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</si>
  <si>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</si>
  <si>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</si>
  <si>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</si>
  <si>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</si>
  <si>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</si>
  <si>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</si>
  <si>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</si>
  <si>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</si>
  <si>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</si>
  <si>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</si>
  <si>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</si>
  <si>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</si>
  <si>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</si>
  <si>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</si>
  <si>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</si>
  <si>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</si>
  <si>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</si>
  <si>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</si>
  <si>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</si>
  <si>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</si>
  <si>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</si>
  <si>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</si>
  <si>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</si>
  <si>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</si>
  <si>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</si>
  <si>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</si>
  <si>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</si>
  <si>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</si>
  <si>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</si>
  <si>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</si>
  <si>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</si>
  <si>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</si>
  <si>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</si>
  <si>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</si>
  <si>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</si>
  <si>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</si>
  <si>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</si>
  <si>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</si>
  <si>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</si>
  <si>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</si>
  <si>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</si>
  <si>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</si>
  <si>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</si>
  <si>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</si>
  <si>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</si>
  <si>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</si>
  <si>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</si>
  <si>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</si>
  <si>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</si>
  <si>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</si>
  <si>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</si>
  <si>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</si>
  <si>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</si>
  <si>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</si>
  <si>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</si>
  <si>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</si>
  <si>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</si>
  <si>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</si>
  <si>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</si>
  <si>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</si>
  <si>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</si>
  <si>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</si>
  <si>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</si>
  <si>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</si>
  <si>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</si>
  <si>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</si>
  <si>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</si>
  <si>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</si>
  <si>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</si>
  <si>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</si>
  <si>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</si>
  <si>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</si>
  <si>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</si>
  <si>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</si>
  <si>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</si>
  <si>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</si>
  <si>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</si>
  <si>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</si>
  <si>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</si>
  <si>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</si>
  <si>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</si>
  <si>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</si>
  <si>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</si>
  <si>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</si>
  <si>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</si>
  <si>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</si>
  <si>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</si>
  <si>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</si>
  <si>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</si>
  <si>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</si>
  <si>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</si>
  <si>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</si>
  <si>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</si>
  <si>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</si>
  <si>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</si>
  <si>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</si>
  <si>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</si>
  <si>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</si>
  <si>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</si>
  <si>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</si>
  <si>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</si>
  <si>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</si>
  <si>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</si>
  <si>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</si>
  <si>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</si>
  <si>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</si>
  <si>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</si>
  <si>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</si>
  <si>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</si>
  <si>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</si>
  <si>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</si>
  <si>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</si>
  <si>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</si>
  <si>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</si>
  <si>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</si>
  <si>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</si>
  <si>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</si>
  <si>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</si>
  <si>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</si>
  <si>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</si>
  <si>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</si>
  <si>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</si>
  <si>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</si>
  <si>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</si>
  <si>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</si>
  <si>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</si>
  <si>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</si>
  <si>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</si>
  <si>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</si>
  <si>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</si>
  <si>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</si>
  <si>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</si>
  <si>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</si>
  <si>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</si>
  <si>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</si>
  <si>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</si>
  <si>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</si>
  <si>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</si>
  <si>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</si>
  <si>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</si>
  <si>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</si>
  <si>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</si>
  <si>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</si>
  <si>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</si>
  <si>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</si>
  <si>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</si>
  <si>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</si>
  <si>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</si>
  <si>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</si>
  <si>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</si>
  <si>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</si>
  <si>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</si>
  <si>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</si>
  <si>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</si>
  <si>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</si>
  <si>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</si>
  <si>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</si>
  <si>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</si>
  <si>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</si>
  <si>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</si>
  <si>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</si>
  <si>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</si>
  <si>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</si>
  <si>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</si>
  <si>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</si>
  <si>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</si>
  <si>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</si>
  <si>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</si>
  <si>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</si>
  <si>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</si>
  <si>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</si>
  <si>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</si>
  <si>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</si>
  <si>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</si>
  <si>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</si>
  <si>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</si>
  <si>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</si>
  <si>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</si>
  <si>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</si>
  <si>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</si>
  <si>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</si>
  <si>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</si>
  <si>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</si>
  <si>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</si>
  <si>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</si>
  <si>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</si>
  <si>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</si>
  <si>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</si>
  <si>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</si>
  <si>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</si>
  <si>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</si>
  <si>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</si>
  <si>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</si>
  <si>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</si>
  <si>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</si>
  <si>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</si>
  <si>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</si>
  <si>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</si>
  <si>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</si>
  <si>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</si>
  <si>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</si>
  <si>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</si>
  <si>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</si>
  <si>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</si>
  <si>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</si>
  <si>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</si>
  <si>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</si>
  <si>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</si>
  <si>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</si>
  <si>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</si>
  <si>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</si>
  <si>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</si>
  <si>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</si>
  <si>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</si>
  <si>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</si>
  <si>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</si>
  <si>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</si>
  <si>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</si>
  <si>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</si>
  <si>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</si>
  <si>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</si>
  <si>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</si>
  <si>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</si>
  <si>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</si>
  <si>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</si>
  <si>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</si>
  <si>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</si>
  <si>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</si>
  <si>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</si>
  <si>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</si>
  <si>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</si>
  <si>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</si>
  <si>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</si>
  <si>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</si>
  <si>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</si>
  <si>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</si>
  <si>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</si>
  <si>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</si>
  <si>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</si>
  <si>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</si>
  <si>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</si>
  <si>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</si>
  <si>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</si>
  <si>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</si>
  <si>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</si>
  <si>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</si>
  <si>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</si>
  <si>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</si>
  <si>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</si>
  <si>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</si>
  <si>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</si>
  <si>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</si>
  <si>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</si>
  <si>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</si>
  <si>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</si>
  <si>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</si>
  <si>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</si>
  <si>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</si>
  <si>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</si>
  <si>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</si>
  <si>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</si>
  <si>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</si>
  <si>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</si>
  <si>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</si>
  <si>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</si>
  <si>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</si>
  <si>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</si>
  <si>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</si>
  <si>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</si>
  <si>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</si>
  <si>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</si>
  <si>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</si>
  <si>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</si>
  <si>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</si>
  <si>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</si>
  <si>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</si>
  <si>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</si>
  <si>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</si>
  <si>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</si>
  <si>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</si>
  <si>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</si>
  <si>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</si>
  <si>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</si>
  <si>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</si>
  <si>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</si>
  <si>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</si>
  <si>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</si>
  <si>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</si>
  <si>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</si>
  <si>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</si>
  <si>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</si>
  <si>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</si>
  <si>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</si>
  <si>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</si>
  <si>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</si>
  <si>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</si>
  <si>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</si>
  <si>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</si>
  <si>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</si>
  <si>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</si>
  <si>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</si>
  <si>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</si>
  <si>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</si>
  <si>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</si>
  <si>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</si>
  <si>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</si>
  <si>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</si>
  <si>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</si>
  <si>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</si>
  <si>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</si>
  <si>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</si>
  <si>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</si>
  <si>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</si>
  <si>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</si>
  <si>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</si>
  <si>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</si>
  <si>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</si>
  <si>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</si>
  <si>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</si>
  <si>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</si>
  <si>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</si>
  <si>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</si>
  <si>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</si>
  <si>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</si>
  <si>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</si>
  <si>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</si>
  <si>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</si>
  <si>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</si>
  <si>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</si>
  <si>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</si>
  <si>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</si>
  <si>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</si>
  <si>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</si>
  <si>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</si>
  <si>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</si>
  <si>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</si>
  <si>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</si>
  <si>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</si>
  <si>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</si>
  <si>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</si>
  <si>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</si>
  <si>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</si>
  <si>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</si>
  <si>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</si>
  <si>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</si>
  <si>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</si>
  <si>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</si>
  <si>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</si>
  <si>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</si>
  <si>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</si>
  <si>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</si>
  <si>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</si>
  <si>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</si>
  <si>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</si>
  <si>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</si>
  <si>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</si>
  <si>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</si>
  <si>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</si>
  <si>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</si>
  <si>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</si>
  <si>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</si>
  <si>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</si>
  <si>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</si>
  <si>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</si>
  <si>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</si>
  <si>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</si>
  <si>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</si>
  <si>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</si>
  <si>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</si>
  <si>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</si>
  <si>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</si>
  <si>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</si>
  <si>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</si>
  <si>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</si>
  <si>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</si>
  <si>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</si>
  <si>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</si>
  <si>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</si>
  <si>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</si>
  <si>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</si>
  <si>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</si>
  <si>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</si>
  <si>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</si>
  <si>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</si>
  <si>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</si>
  <si>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</si>
  <si>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</si>
  <si>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</si>
  <si>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</si>
  <si>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</si>
  <si>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</si>
  <si>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</si>
  <si>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</si>
  <si>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</si>
  <si>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</si>
  <si>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</si>
  <si>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</si>
  <si>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</si>
  <si>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</si>
  <si>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</si>
  <si>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</si>
  <si>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</si>
  <si>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</si>
  <si>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</si>
  <si>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</si>
  <si>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</si>
  <si>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</si>
  <si>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</si>
  <si>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</si>
  <si>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</si>
  <si>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</si>
  <si>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</si>
  <si>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</si>
  <si>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</si>
  <si>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</si>
  <si>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</si>
  <si>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</si>
  <si>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</si>
  <si>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</si>
  <si>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</si>
  <si>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</si>
  <si>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</si>
  <si>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</si>
  <si>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</si>
  <si>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</si>
  <si>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</si>
  <si>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</si>
  <si>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</si>
  <si>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</si>
  <si>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</si>
  <si>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</si>
  <si>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</si>
  <si>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</si>
  <si>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</si>
  <si>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</si>
  <si>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</si>
  <si>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</si>
  <si>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</si>
  <si>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</si>
  <si>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</si>
  <si>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</si>
  <si>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</si>
  <si>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</si>
  <si>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</si>
  <si>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</si>
  <si>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</si>
  <si>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</si>
  <si>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</si>
  <si>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</si>
  <si>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</si>
  <si>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</si>
  <si>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</si>
  <si>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</si>
  <si>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</si>
  <si>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</si>
  <si>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</si>
  <si>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</si>
  <si>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</si>
  <si>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</si>
  <si>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</si>
  <si>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</si>
  <si>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</si>
  <si>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</si>
  <si>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</si>
  <si>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</si>
  <si>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</si>
  <si>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</si>
  <si>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</si>
  <si>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</si>
  <si>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</si>
  <si>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</si>
  <si>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</si>
  <si>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</si>
  <si>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</si>
  <si>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</si>
  <si>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</si>
  <si>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</si>
  <si>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</si>
  <si>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</si>
  <si>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</si>
  <si>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</si>
  <si>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</si>
  <si>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</si>
  <si>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</si>
  <si>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</si>
  <si>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</si>
  <si>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</si>
  <si>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</si>
  <si>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</si>
  <si>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</si>
  <si>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</si>
  <si>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</si>
  <si>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</si>
  <si>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</si>
  <si>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</si>
  <si>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</si>
  <si>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</si>
  <si>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</si>
  <si>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</si>
  <si>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</si>
  <si>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</si>
  <si>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</si>
  <si>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</si>
  <si>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</si>
  <si>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</si>
  <si>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</si>
  <si>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</si>
  <si>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</si>
  <si>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</si>
  <si>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</si>
  <si>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</si>
  <si>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</si>
  <si>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</si>
  <si>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</si>
  <si>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</si>
  <si>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</si>
  <si>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</si>
  <si>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</si>
  <si>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</si>
  <si>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</si>
  <si>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</si>
  <si>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</si>
  <si>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</si>
  <si>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</si>
  <si>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</si>
  <si>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</si>
  <si>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</si>
  <si>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</si>
  <si>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</si>
  <si>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</si>
  <si>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</si>
  <si>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</si>
  <si>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</si>
  <si>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</si>
  <si>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</si>
  <si>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</si>
  <si>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</si>
  <si>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</si>
  <si>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</si>
  <si>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</si>
  <si>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</si>
  <si>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</si>
  <si>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</si>
  <si>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</si>
  <si>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</si>
  <si>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</si>
  <si>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</si>
  <si>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</si>
  <si>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</si>
  <si>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</si>
  <si>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</si>
  <si>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</si>
  <si>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</si>
  <si>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</si>
  <si>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</si>
  <si>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</si>
  <si>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</si>
  <si>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</si>
  <si>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</si>
  <si>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</si>
  <si>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</si>
  <si>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</si>
  <si>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</si>
  <si>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</si>
  <si>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</si>
  <si>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</si>
  <si>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</si>
  <si>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</si>
  <si>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</si>
  <si>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</si>
  <si>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</si>
  <si>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</si>
  <si>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</si>
  <si>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</si>
  <si>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</si>
  <si>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</si>
  <si>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</si>
  <si>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</si>
  <si>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</si>
  <si>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</si>
  <si>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</si>
  <si>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</si>
  <si>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</si>
  <si>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</si>
  <si>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</si>
  <si>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</si>
  <si>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</si>
  <si>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</si>
  <si>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</si>
  <si>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</si>
  <si>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</si>
  <si>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</si>
  <si>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</si>
  <si>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</si>
  <si>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</si>
  <si>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</si>
  <si>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</si>
  <si>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</si>
  <si>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</si>
  <si>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</si>
  <si>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</si>
  <si>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</si>
  <si>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</si>
  <si>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</si>
  <si>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</si>
  <si>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</si>
  <si>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</si>
  <si>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</si>
  <si>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</si>
  <si>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</si>
  <si>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</si>
  <si>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</si>
  <si>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</si>
  <si>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</si>
  <si>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</si>
  <si>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</si>
  <si>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</si>
  <si>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</si>
  <si>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</si>
  <si>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</si>
  <si>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</si>
  <si>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</si>
  <si>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</si>
  <si>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</si>
  <si>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</si>
  <si>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</si>
  <si>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</si>
  <si>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</si>
  <si>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</si>
  <si>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</si>
  <si>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</si>
  <si>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</si>
  <si>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</si>
  <si>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</si>
  <si>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</si>
  <si>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</si>
  <si>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</si>
  <si>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</si>
  <si>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</si>
  <si>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</si>
  <si>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</si>
  <si>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</si>
  <si>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</si>
  <si>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</si>
  <si>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</si>
  <si>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</si>
  <si>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</si>
  <si>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</si>
  <si>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</si>
  <si>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</si>
  <si>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</si>
  <si>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</si>
  <si>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</si>
  <si>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</si>
  <si>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</si>
  <si>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</si>
  <si>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</si>
  <si>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</si>
  <si>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</si>
  <si>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</si>
  <si>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</si>
  <si>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</si>
  <si>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</si>
  <si>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</si>
  <si>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</si>
  <si>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</si>
  <si>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</si>
  <si>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</si>
  <si>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</si>
  <si>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</si>
  <si>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</si>
  <si>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</si>
  <si>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</si>
  <si>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</si>
  <si>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</si>
  <si>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</si>
  <si>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</si>
  <si>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</si>
  <si>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</si>
  <si>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</si>
  <si>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</si>
  <si>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</si>
  <si>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</si>
  <si>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</si>
  <si>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</si>
  <si>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</si>
  <si>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</si>
  <si>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</si>
  <si>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</si>
  <si>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</si>
  <si>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</si>
  <si>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</si>
  <si>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</si>
  <si>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</si>
  <si>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</si>
  <si>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</si>
  <si>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</si>
  <si>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</si>
  <si>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</si>
  <si>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</si>
  <si>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</si>
  <si>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</si>
  <si>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</si>
  <si>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</si>
  <si>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</si>
  <si>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</si>
  <si>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</si>
  <si>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</si>
  <si>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</si>
  <si>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</si>
  <si>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</si>
  <si>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</si>
  <si>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</si>
  <si>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</si>
  <si>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</si>
  <si>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</si>
  <si>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</si>
  <si>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</si>
  <si>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</si>
  <si>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</si>
  <si>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</si>
  <si>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</si>
  <si>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</si>
  <si>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</si>
  <si>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</si>
  <si>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</si>
  <si>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</si>
  <si>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</si>
  <si>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</si>
  <si>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</si>
  <si>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</si>
  <si>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</si>
  <si>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</si>
  <si>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</si>
  <si>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</si>
  <si>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</si>
  <si>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</si>
  <si>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</si>
  <si>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</si>
  <si>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</si>
  <si>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</si>
  <si>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</si>
  <si>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</si>
  <si>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</si>
  <si>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</si>
  <si>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</si>
  <si>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</si>
  <si>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</si>
  <si>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</si>
  <si>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</si>
  <si>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</si>
  <si>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</si>
  <si>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</si>
  <si>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</si>
  <si>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</si>
  <si>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</si>
  <si>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</si>
  <si>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</si>
  <si>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</si>
  <si>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</si>
  <si>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</si>
  <si>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</si>
  <si>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</si>
  <si>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</si>
  <si>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</si>
  <si>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</si>
  <si>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</si>
  <si>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</si>
  <si>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</si>
  <si>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</si>
  <si>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</si>
  <si>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</si>
  <si>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</si>
  <si>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</si>
  <si>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</si>
  <si>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</si>
  <si>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</si>
  <si>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</si>
  <si>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</si>
  <si>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</si>
  <si>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</si>
  <si>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</si>
  <si>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</si>
  <si>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</si>
  <si>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</si>
  <si>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</si>
  <si>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</si>
  <si>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</si>
  <si>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</si>
  <si>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</si>
  <si>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</si>
  <si>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</si>
  <si>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</si>
  <si>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</si>
  <si>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</si>
  <si>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</si>
  <si>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</si>
  <si>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</si>
  <si>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</si>
  <si>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</si>
  <si>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</si>
  <si>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</si>
  <si>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</si>
  <si>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</si>
  <si>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</si>
  <si>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</si>
  <si>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</si>
  <si>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</si>
  <si>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</si>
  <si>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</si>
  <si>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</si>
  <si>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</si>
  <si>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</si>
  <si>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</si>
  <si>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</si>
  <si>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</si>
  <si>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</si>
  <si>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</si>
  <si>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</si>
  <si>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</si>
  <si>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</si>
  <si>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</si>
  <si>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</si>
  <si>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</si>
  <si>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</si>
  <si>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</si>
  <si>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</si>
  <si>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</si>
  <si>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</si>
  <si>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</si>
  <si>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</si>
  <si>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</si>
  <si>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</si>
  <si>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</si>
  <si>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</si>
  <si>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</si>
  <si>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</si>
  <si>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</si>
  <si>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</si>
  <si>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</si>
  <si>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</si>
  <si>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</si>
  <si>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</si>
  <si>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</si>
  <si>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</si>
  <si>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</si>
  <si>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</si>
  <si>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</si>
  <si>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</si>
  <si>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</si>
  <si>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</si>
  <si>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</si>
  <si>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</si>
  <si>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</si>
  <si>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</si>
  <si>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</si>
  <si>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</si>
  <si>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</si>
  <si>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</si>
  <si>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</si>
  <si>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</si>
  <si>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</si>
  <si>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</si>
  <si>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</si>
  <si>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</si>
  <si>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</si>
  <si>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</si>
  <si>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</si>
  <si>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</si>
  <si>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</si>
  <si>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</si>
  <si>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</si>
  <si>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</si>
  <si>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</si>
  <si>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</si>
  <si>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</si>
  <si>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</si>
  <si>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</si>
  <si>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</si>
  <si>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</si>
  <si>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</si>
  <si>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</si>
  <si>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</si>
  <si>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</si>
  <si>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</si>
  <si>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</si>
  <si>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</si>
  <si>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</si>
  <si>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</si>
  <si>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</si>
  <si>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</si>
  <si>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</si>
  <si>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</si>
  <si>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</si>
  <si>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</si>
  <si>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</si>
  <si>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</si>
  <si>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</si>
  <si>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</si>
  <si>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</si>
  <si>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</si>
  <si>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</si>
  <si>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</si>
  <si>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</si>
  <si>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</si>
  <si>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</si>
  <si>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</si>
  <si>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</si>
  <si>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</si>
  <si>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</si>
  <si>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</si>
  <si>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</si>
  <si>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</si>
  <si>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</si>
  <si>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</si>
  <si>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</si>
  <si>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</si>
  <si>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</si>
  <si>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</si>
  <si>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</si>
  <si>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</si>
  <si>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</si>
  <si>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</si>
  <si>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</si>
  <si>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</si>
  <si>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</si>
  <si>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</si>
  <si>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</si>
  <si>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</si>
  <si>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</si>
  <si>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</si>
  <si>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</si>
  <si>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</si>
  <si>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</si>
  <si>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</si>
  <si>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</si>
  <si>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</si>
  <si>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</si>
  <si>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</si>
  <si>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</si>
  <si>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</si>
  <si>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</si>
  <si>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</si>
  <si>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</si>
  <si>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</si>
  <si>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</si>
  <si>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</si>
  <si>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</si>
  <si>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</si>
  <si>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</si>
  <si>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</si>
  <si>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</si>
  <si>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</si>
  <si>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</si>
  <si>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</si>
  <si>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</si>
  <si>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</si>
  <si>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</si>
  <si>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</si>
  <si>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</si>
  <si>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</si>
  <si>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</si>
  <si>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</si>
  <si>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</si>
  <si>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</si>
  <si>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</si>
  <si>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</si>
  <si>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</si>
  <si>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</si>
  <si>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</si>
  <si>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</si>
  <si>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</si>
  <si>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</si>
  <si>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</si>
  <si>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</si>
  <si>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</si>
  <si>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</si>
  <si>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</si>
  <si>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</si>
  <si>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</si>
  <si>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</si>
  <si>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</si>
  <si>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</si>
  <si>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</si>
  <si>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</si>
  <si>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</si>
  <si>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</si>
  <si>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</si>
  <si>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</si>
  <si>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</si>
  <si>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</si>
  <si>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</si>
  <si>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</si>
  <si>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</si>
  <si>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</si>
  <si>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</si>
  <si>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</si>
  <si>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</si>
  <si>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</si>
  <si>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</si>
  <si>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</si>
  <si>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</si>
  <si>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</si>
  <si>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</si>
  <si>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</si>
  <si>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</si>
  <si>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</si>
  <si>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</si>
  <si>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</si>
  <si>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</si>
  <si>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</si>
  <si>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</si>
  <si>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</si>
  <si>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</si>
  <si>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</si>
  <si>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</si>
  <si>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</si>
  <si>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</si>
  <si>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</si>
  <si>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</si>
  <si>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</si>
  <si>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</si>
  <si>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</si>
  <si>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</si>
  <si>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</si>
  <si>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</si>
  <si>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</si>
  <si>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</si>
  <si>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</si>
  <si>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</si>
  <si>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</si>
  <si>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</si>
  <si>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</si>
  <si>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</si>
  <si>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</si>
  <si>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</si>
  <si>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</si>
  <si>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</si>
  <si>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</si>
  <si>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</si>
  <si>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</si>
  <si>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</si>
  <si>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</si>
  <si>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</si>
  <si>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</si>
  <si>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</si>
  <si>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</si>
  <si>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</si>
  <si>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</si>
  <si>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</si>
  <si>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</si>
  <si>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</si>
  <si>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</si>
  <si>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</si>
  <si>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</si>
  <si>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</si>
  <si>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</si>
  <si>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</si>
  <si>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</si>
  <si>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</si>
  <si>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</si>
  <si>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</si>
  <si>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</si>
  <si>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</si>
  <si>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</si>
  <si>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</si>
  <si>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</si>
  <si>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</si>
  <si>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</si>
  <si>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</si>
  <si>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</si>
  <si>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</si>
  <si>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</si>
  <si>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</si>
  <si>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</si>
  <si>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</si>
  <si>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</si>
  <si>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</si>
  <si>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</si>
  <si>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</si>
  <si>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</si>
  <si>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</si>
  <si>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</si>
  <si>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</si>
  <si>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</si>
  <si>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</si>
  <si>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</si>
  <si>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</si>
  <si>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</si>
  <si>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</si>
  <si>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</si>
  <si>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</si>
  <si>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</si>
  <si>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</si>
  <si>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</si>
  <si>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</si>
  <si>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</si>
  <si>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</si>
  <si>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</si>
  <si>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</si>
  <si>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</si>
  <si>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</si>
  <si>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</si>
  <si>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</si>
  <si>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</si>
  <si>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</si>
  <si>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</si>
  <si>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</si>
  <si>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</si>
  <si>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</si>
  <si>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</si>
  <si>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</si>
  <si>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</si>
  <si>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</si>
  <si>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</si>
  <si>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</si>
  <si>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</si>
  <si>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</si>
  <si>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</si>
  <si>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</si>
  <si>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</si>
  <si>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</si>
  <si>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</si>
  <si>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</si>
  <si>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</si>
  <si>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</si>
  <si>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</si>
  <si>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</si>
  <si>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</si>
  <si>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</si>
  <si>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</si>
  <si>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</si>
  <si>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</si>
  <si>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</si>
  <si>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</si>
  <si>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</si>
  <si>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</si>
  <si>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</si>
  <si>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</si>
  <si>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</si>
  <si>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</si>
  <si>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</si>
  <si>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</si>
  <si>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</si>
  <si>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</si>
  <si>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</si>
  <si>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</si>
  <si>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</si>
  <si>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</si>
  <si>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</si>
  <si>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</si>
  <si>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</si>
  <si>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</si>
  <si>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</si>
  <si>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</si>
  <si>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</si>
  <si>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</si>
  <si>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</si>
  <si>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</si>
  <si>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</si>
  <si>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</si>
  <si>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</si>
  <si>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</si>
  <si>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</si>
  <si>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</si>
  <si>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</si>
  <si>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</si>
  <si>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</si>
  <si>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</si>
  <si>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</si>
  <si>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</si>
  <si>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</si>
  <si>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</si>
  <si>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</si>
  <si>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</si>
  <si>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</si>
  <si>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</si>
  <si>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</si>
  <si>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</si>
  <si>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</si>
  <si>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</si>
  <si>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</si>
  <si>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</si>
  <si>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</si>
  <si>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</si>
  <si>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</si>
  <si>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</si>
  <si>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</si>
  <si>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</si>
  <si>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</si>
  <si>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</si>
  <si>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</si>
  <si>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</si>
  <si>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</si>
  <si>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</si>
  <si>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</si>
  <si>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</si>
  <si>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</si>
  <si>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</si>
  <si>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</si>
  <si>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</si>
  <si>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</si>
  <si>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</si>
  <si>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</si>
  <si>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</si>
  <si>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</si>
  <si>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</si>
  <si>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</si>
  <si>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</si>
  <si>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</si>
  <si>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</si>
  <si>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</si>
  <si>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</si>
  <si>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</si>
  <si>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</si>
  <si>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</si>
  <si>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</si>
  <si>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</si>
  <si>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</si>
  <si>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</si>
  <si>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</si>
  <si>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</si>
  <si>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</si>
  <si>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</si>
  <si>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</si>
  <si>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</si>
  <si>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</si>
  <si>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</si>
  <si>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</si>
  <si>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</si>
  <si>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</si>
  <si>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</si>
  <si>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</si>
  <si>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</si>
  <si>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</si>
  <si>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</si>
  <si>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</si>
  <si>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</si>
  <si>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</si>
  <si>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</si>
  <si>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</si>
  <si>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</si>
  <si>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</si>
  <si>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</si>
  <si>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</si>
  <si>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</si>
  <si>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</si>
  <si>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</si>
  <si>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</si>
  <si>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</si>
  <si>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</si>
  <si>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</si>
  <si>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</si>
  <si>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</si>
  <si>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</si>
  <si>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</si>
  <si>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</si>
  <si>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</si>
  <si>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</si>
  <si>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</si>
  <si>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</si>
  <si>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</si>
  <si>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</si>
  <si>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</si>
  <si>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</si>
  <si>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</si>
  <si>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</si>
  <si>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</si>
  <si>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</si>
  <si>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</si>
  <si>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</si>
  <si>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</si>
  <si>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</si>
  <si>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</si>
  <si>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</si>
  <si>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</si>
  <si>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</si>
  <si>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</si>
  <si>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</si>
  <si>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</si>
  <si>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</si>
  <si>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</si>
  <si>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</si>
  <si>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</si>
  <si>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</si>
  <si>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</si>
  <si>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</si>
  <si>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</si>
  <si>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</si>
  <si>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</si>
  <si>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</si>
  <si>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</si>
  <si>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</si>
  <si>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</si>
  <si>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</si>
  <si>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</si>
  <si>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</si>
  <si>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</si>
  <si>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</si>
  <si>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</si>
  <si>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</si>
  <si>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</si>
  <si>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</si>
  <si>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</si>
  <si>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</si>
  <si>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</si>
  <si>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</si>
  <si>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</si>
  <si>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</si>
  <si>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</si>
  <si>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</si>
  <si>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</si>
  <si>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</si>
  <si>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</si>
  <si>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</si>
  <si>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</si>
  <si>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</si>
  <si>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</si>
  <si>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</si>
  <si>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</si>
  <si>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</si>
  <si>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</si>
  <si>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</si>
  <si>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</si>
  <si>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</si>
  <si>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</si>
  <si>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</si>
  <si>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</si>
  <si>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</si>
  <si>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</si>
  <si>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</si>
  <si>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</si>
  <si>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</si>
  <si>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</si>
  <si>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</si>
  <si>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</si>
  <si>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</si>
  <si>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</si>
  <si>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</si>
  <si>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</si>
  <si>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</si>
  <si>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</si>
  <si>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</si>
  <si>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</si>
  <si>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</si>
  <si>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</si>
  <si>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</si>
  <si>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</si>
  <si>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</si>
  <si>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</si>
  <si>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</si>
  <si>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</si>
  <si>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</si>
  <si>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</si>
  <si>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</si>
  <si>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</si>
  <si>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</si>
  <si>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</si>
  <si>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</si>
  <si>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</si>
  <si>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</si>
  <si>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</si>
  <si>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</si>
  <si>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</si>
  <si>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</si>
  <si>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</si>
  <si>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</si>
  <si>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</si>
  <si>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</si>
  <si>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</si>
  <si>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</si>
  <si>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</si>
  <si>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</si>
  <si>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</si>
  <si>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</si>
  <si>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</si>
  <si>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</si>
  <si>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</si>
  <si>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</si>
  <si>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</si>
  <si>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</si>
  <si>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</si>
  <si>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</si>
  <si>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</si>
  <si>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</si>
  <si>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</si>
  <si>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</si>
  <si>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</si>
  <si>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</si>
  <si>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</si>
  <si>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</si>
  <si>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</si>
  <si>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</si>
  <si>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</si>
  <si>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</si>
  <si>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</si>
  <si>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</si>
  <si>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</si>
  <si>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</si>
  <si>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</si>
  <si>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</si>
  <si>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</si>
  <si>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</si>
  <si>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</si>
  <si>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</si>
  <si>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</si>
  <si>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</si>
  <si>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</si>
  <si>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</si>
  <si>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</si>
  <si>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</si>
  <si>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</si>
  <si>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</si>
  <si>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</si>
  <si>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</si>
  <si>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</si>
  <si>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</si>
  <si>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</si>
  <si>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</si>
  <si>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</si>
  <si>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</si>
  <si>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</si>
  <si>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</si>
  <si>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</si>
  <si>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</si>
  <si>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</si>
  <si>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</si>
  <si>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</si>
  <si>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</si>
  <si>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</si>
  <si>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</si>
  <si>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</si>
  <si>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</si>
  <si>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</si>
  <si>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</si>
  <si>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</si>
  <si>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</si>
  <si>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</si>
  <si>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</si>
  <si>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</si>
  <si>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</si>
  <si>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</si>
  <si>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</si>
  <si>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</si>
  <si>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</si>
  <si>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</si>
  <si>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</si>
  <si>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</si>
  <si>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</si>
  <si>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</si>
  <si>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</si>
  <si>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</si>
  <si>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</si>
  <si>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</si>
  <si>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</si>
  <si>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</si>
  <si>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</si>
  <si>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</si>
  <si>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</si>
  <si>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</si>
  <si>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</si>
  <si>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</si>
  <si>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</si>
  <si>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</si>
  <si>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</si>
  <si>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</si>
  <si>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</si>
  <si>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</si>
  <si>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</si>
  <si>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</si>
  <si>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</si>
  <si>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</si>
  <si>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</si>
  <si>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</si>
  <si>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</si>
  <si>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</si>
  <si>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</si>
  <si>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</si>
  <si>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</si>
  <si>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</si>
  <si>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</si>
  <si>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</si>
  <si>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</si>
  <si>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</si>
  <si>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</si>
  <si>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</si>
  <si>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</si>
  <si>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</si>
  <si>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</si>
  <si>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</si>
  <si>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</si>
  <si>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</si>
  <si>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</si>
  <si>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</si>
  <si>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</si>
  <si>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</si>
  <si>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</si>
  <si>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</si>
  <si>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</si>
  <si>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</si>
  <si>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</si>
  <si>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</si>
  <si>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</si>
  <si>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</si>
  <si>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</si>
  <si>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</si>
  <si>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</si>
  <si>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</si>
  <si>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</si>
  <si>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</si>
  <si>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</si>
  <si>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</si>
  <si>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</si>
  <si>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</si>
  <si>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</si>
  <si>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</si>
  <si>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</si>
  <si>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</si>
  <si>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</si>
  <si>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</si>
  <si>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</si>
  <si>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</si>
  <si>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</si>
  <si>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</si>
  <si>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</si>
  <si>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</si>
  <si>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</si>
  <si>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</si>
  <si>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</si>
  <si>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</si>
  <si>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</si>
  <si>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</si>
  <si>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</si>
  <si>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</si>
  <si>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</si>
  <si>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</si>
  <si>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</si>
  <si>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</si>
  <si>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</si>
  <si>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</si>
  <si>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</si>
  <si>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</si>
  <si>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</si>
  <si>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</si>
  <si>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</si>
  <si>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</si>
  <si>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</si>
  <si>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</si>
  <si>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</si>
  <si>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</si>
  <si>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</si>
  <si>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</si>
  <si>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</si>
  <si>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</si>
  <si>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</si>
  <si>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</si>
  <si>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</si>
  <si>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</si>
  <si>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</si>
  <si>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</si>
  <si>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</si>
  <si>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</si>
  <si>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</si>
  <si>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</si>
  <si>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</si>
  <si>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</si>
  <si>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</si>
  <si>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</si>
  <si>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</si>
  <si>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</si>
  <si>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</si>
  <si>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</si>
  <si>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</si>
  <si>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</si>
  <si>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</si>
  <si>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</si>
  <si>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</si>
  <si>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</si>
  <si>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</si>
  <si>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</si>
  <si>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</si>
  <si>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</si>
  <si>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</si>
  <si>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</si>
  <si>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</si>
  <si>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</si>
  <si>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</si>
  <si>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</si>
  <si>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</si>
  <si>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</si>
  <si>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</si>
  <si>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</si>
  <si>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</si>
  <si>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</si>
  <si>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</si>
  <si>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</si>
  <si>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</si>
  <si>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</si>
  <si>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</si>
  <si>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</si>
  <si>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</si>
  <si>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</si>
  <si>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</si>
  <si>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</si>
  <si>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</si>
  <si>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</si>
  <si>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</si>
  <si>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</si>
  <si>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</si>
  <si>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</si>
  <si>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</si>
  <si>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</si>
  <si>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</si>
  <si>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</si>
  <si>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</si>
  <si>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</si>
  <si>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</si>
  <si>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</si>
  <si>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</si>
  <si>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</si>
  <si>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</si>
  <si>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</si>
  <si>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</si>
  <si>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</si>
  <si>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</si>
  <si>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</si>
  <si>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</si>
  <si>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</si>
  <si>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</si>
  <si>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</si>
  <si>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</si>
  <si>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</si>
  <si>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</si>
  <si>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</si>
  <si>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</si>
  <si>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</si>
  <si>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</si>
  <si>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</si>
  <si>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</si>
  <si>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</si>
  <si>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</si>
  <si>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</si>
  <si>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</si>
  <si>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</si>
  <si>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</si>
  <si>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</si>
  <si>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</si>
  <si>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</si>
  <si>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</si>
  <si>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</si>
  <si>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</si>
  <si>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</si>
  <si>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</si>
  <si>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</si>
  <si>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</si>
  <si>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</si>
  <si>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</si>
  <si>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</si>
  <si>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</si>
  <si>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</si>
  <si>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</si>
  <si>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</si>
  <si>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</si>
  <si>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</si>
  <si>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</si>
  <si>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</si>
  <si>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</si>
  <si>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</si>
  <si>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</si>
  <si>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</si>
  <si>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</si>
  <si>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</si>
  <si>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</si>
  <si>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</si>
  <si>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</si>
  <si>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</si>
  <si>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</si>
  <si>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</si>
  <si>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</si>
  <si>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</si>
  <si>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</si>
  <si>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</si>
  <si>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</si>
  <si>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</si>
  <si>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</si>
  <si>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</si>
  <si>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</si>
  <si>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</si>
  <si>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</si>
  <si>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</si>
  <si>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</si>
  <si>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</si>
  <si>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</si>
  <si>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</si>
  <si>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</si>
  <si>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</si>
  <si>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</si>
  <si>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</si>
  <si>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</si>
  <si>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</si>
  <si>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</si>
  <si>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</si>
  <si>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</si>
  <si>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</si>
  <si>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</si>
  <si>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</si>
  <si>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</si>
  <si>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</si>
  <si>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</si>
  <si>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</si>
  <si>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</si>
  <si>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</si>
  <si>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</si>
  <si>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</si>
  <si>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</si>
  <si>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</si>
  <si>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</si>
  <si>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</si>
  <si>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</si>
  <si>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</si>
  <si>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</si>
  <si>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</si>
  <si>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</si>
  <si>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</si>
  <si>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</si>
  <si>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</si>
  <si>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</si>
  <si>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</si>
  <si>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</si>
  <si>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</si>
  <si>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</si>
  <si>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</si>
  <si>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</si>
  <si>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</si>
  <si>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</si>
  <si>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</si>
  <si>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</si>
  <si>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</si>
  <si>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</si>
  <si>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</si>
  <si>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</si>
  <si>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</si>
  <si>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</si>
  <si>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</si>
  <si>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</si>
  <si>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</si>
  <si>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</si>
  <si>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</si>
  <si>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</si>
  <si>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</si>
  <si>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</si>
  <si>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</si>
  <si>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</si>
  <si>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</si>
  <si>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</si>
  <si>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</si>
  <si>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</si>
  <si>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</si>
  <si>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</si>
  <si>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</si>
  <si>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</si>
  <si>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</si>
  <si>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</si>
  <si>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</si>
  <si>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</si>
  <si>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</si>
  <si>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</si>
  <si>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</si>
  <si>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</si>
  <si>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</si>
  <si>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</si>
  <si>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</si>
  <si>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</si>
  <si>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</si>
  <si>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</si>
  <si>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</si>
  <si>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</si>
  <si>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</si>
  <si>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</si>
  <si>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</si>
  <si>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</si>
  <si>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</si>
  <si>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</si>
  <si>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</si>
  <si>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</si>
  <si>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</si>
  <si>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</si>
  <si>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</si>
  <si>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</si>
  <si>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</si>
  <si>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</si>
  <si>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</si>
  <si>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</si>
  <si>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</si>
  <si>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</si>
  <si>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</si>
  <si>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</si>
  <si>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</si>
  <si>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</si>
  <si>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</si>
  <si>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</si>
  <si>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</si>
  <si>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</si>
  <si>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</si>
  <si>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</si>
  <si>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</si>
  <si>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</si>
  <si>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</si>
  <si>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</si>
  <si>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</si>
  <si>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</si>
  <si>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</si>
  <si>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</si>
  <si>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</si>
  <si>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</si>
  <si>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</si>
  <si>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</si>
  <si>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</si>
  <si>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</si>
  <si>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</si>
  <si>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</si>
  <si>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</si>
  <si>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</si>
  <si>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</si>
  <si>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</si>
  <si>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</si>
  <si>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</si>
  <si>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</si>
  <si>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</si>
  <si>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</si>
  <si>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</si>
  <si>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</si>
  <si>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</si>
  <si>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</si>
  <si>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</si>
  <si>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</si>
  <si>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</si>
  <si>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</si>
  <si>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</si>
  <si>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</si>
  <si>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</si>
  <si>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</si>
  <si>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</si>
  <si>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</si>
  <si>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</si>
  <si>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</si>
  <si>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</si>
  <si>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</si>
  <si>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</si>
  <si>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</si>
  <si>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</si>
  <si>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</si>
  <si>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</si>
  <si>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</si>
  <si>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</si>
  <si>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</si>
  <si>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</si>
  <si>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</si>
  <si>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</si>
  <si>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</si>
  <si>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</si>
  <si>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</si>
  <si>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</si>
  <si>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</si>
  <si>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</si>
  <si>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</si>
  <si>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</si>
  <si>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</si>
  <si>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</si>
  <si>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</si>
  <si>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</si>
  <si>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</si>
  <si>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</si>
  <si>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</si>
  <si>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</si>
  <si>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</si>
  <si>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</si>
  <si>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</si>
  <si>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</si>
  <si>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</si>
  <si>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</si>
  <si>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</si>
  <si>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</si>
  <si>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</si>
  <si>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</si>
  <si>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</si>
  <si>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</si>
  <si>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</si>
  <si>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</si>
  <si>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</si>
  <si>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</si>
  <si>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</si>
  <si>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</si>
  <si>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</si>
  <si>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</si>
  <si>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</si>
  <si>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</si>
  <si>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</si>
  <si>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</si>
  <si>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</si>
  <si>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</si>
  <si>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</si>
  <si>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</si>
  <si>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</si>
  <si>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</si>
  <si>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</si>
  <si>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</si>
  <si>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</si>
  <si>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</si>
  <si>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</si>
  <si>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</si>
  <si>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</si>
  <si>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</si>
  <si>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</si>
  <si>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</si>
  <si>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</si>
  <si>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</si>
  <si>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</si>
  <si>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</si>
  <si>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</si>
  <si>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</si>
  <si>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</si>
  <si>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</si>
  <si>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</si>
  <si>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</si>
  <si>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</si>
  <si>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</si>
  <si>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</si>
  <si>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</si>
  <si>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</si>
  <si>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</si>
  <si>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</si>
  <si>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</si>
  <si>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</si>
  <si>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</si>
  <si>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</si>
  <si>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</si>
  <si>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</si>
  <si>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</si>
  <si>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</si>
  <si>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</si>
  <si>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</si>
  <si>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</si>
  <si>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</si>
  <si>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</si>
  <si>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</si>
  <si>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</si>
  <si>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</si>
  <si>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</si>
  <si>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</si>
  <si>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</si>
  <si>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</si>
  <si>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</si>
  <si>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</si>
  <si>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</si>
  <si>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</si>
  <si>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</si>
  <si>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</si>
  <si>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</si>
  <si>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</si>
  <si>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</si>
  <si>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</si>
  <si>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</si>
  <si>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</si>
  <si>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</si>
  <si>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</si>
  <si>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</si>
  <si>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</si>
  <si>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</si>
  <si>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</si>
  <si>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</si>
  <si>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</si>
  <si>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</si>
  <si>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</si>
  <si>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</si>
  <si>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</si>
  <si>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</si>
  <si>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</si>
  <si>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</si>
  <si>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</si>
  <si>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</si>
  <si>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</si>
  <si>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</si>
  <si>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</si>
  <si>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</si>
  <si>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</si>
  <si>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</si>
  <si>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</si>
  <si>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</si>
  <si>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</si>
  <si>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</si>
  <si>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</si>
  <si>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</si>
  <si>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</si>
  <si>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</si>
  <si>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</si>
  <si>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</si>
  <si>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</si>
  <si>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</si>
  <si>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</si>
  <si>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</si>
  <si>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</si>
  <si>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</si>
  <si>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</si>
  <si>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</si>
  <si>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</si>
  <si>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</si>
  <si>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</si>
  <si>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</si>
  <si>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</si>
  <si>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</si>
  <si>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</si>
  <si>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</si>
  <si>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</si>
  <si>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</si>
  <si>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</si>
  <si>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</si>
  <si>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</si>
  <si>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</si>
  <si>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</si>
  <si>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</si>
  <si>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</si>
  <si>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</si>
  <si>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</si>
  <si>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</si>
  <si>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</si>
  <si>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</si>
  <si>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</si>
  <si>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</si>
  <si>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</si>
  <si>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</si>
  <si>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</si>
  <si>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</si>
  <si>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</si>
  <si>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</si>
  <si>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</si>
  <si>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</si>
  <si>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</si>
  <si>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</si>
  <si>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</si>
  <si>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</si>
  <si>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</si>
  <si>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</si>
  <si>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</si>
  <si>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</si>
  <si>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</si>
  <si>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</si>
  <si>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</si>
  <si>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</si>
  <si>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</si>
  <si>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</si>
  <si>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</si>
  <si>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</si>
  <si>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</si>
  <si>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</si>
  <si>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</si>
  <si>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</si>
  <si>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</si>
  <si>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</si>
  <si>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</si>
  <si>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</si>
  <si>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</si>
  <si>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</si>
  <si>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</si>
  <si>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</si>
  <si>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</si>
  <si>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</si>
  <si>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</si>
  <si>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</si>
  <si>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</si>
  <si>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</si>
  <si>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</si>
  <si>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</si>
  <si>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</si>
  <si>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</si>
  <si>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</si>
  <si>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</si>
  <si>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</si>
  <si>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</si>
  <si>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</si>
  <si>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</si>
  <si>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</si>
  <si>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</si>
  <si>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</si>
  <si>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</si>
  <si>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</si>
  <si>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</si>
  <si>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</si>
  <si>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</si>
  <si>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</si>
  <si>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</si>
  <si>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</si>
  <si>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</si>
  <si>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</si>
  <si>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</si>
  <si>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</si>
  <si>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</si>
  <si>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</si>
  <si>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</si>
  <si>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</si>
  <si>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</si>
  <si>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</si>
  <si>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</si>
  <si>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</si>
  <si>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</si>
  <si>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</si>
  <si>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</si>
  <si>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</si>
  <si>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</si>
  <si>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</si>
  <si>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</si>
  <si>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</si>
  <si>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</si>
  <si>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</si>
  <si>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</si>
  <si>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</si>
  <si>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</si>
  <si>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</si>
  <si>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</si>
  <si>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</si>
  <si>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</si>
  <si>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</si>
  <si>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</si>
  <si>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</si>
  <si>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</si>
  <si>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</si>
  <si>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</si>
  <si>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</si>
  <si>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</si>
  <si>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</si>
  <si>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</si>
  <si>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</si>
  <si>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</si>
  <si>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</si>
  <si>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</si>
  <si>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</si>
  <si>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</si>
  <si>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</si>
  <si>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</si>
  <si>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</si>
  <si>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</si>
  <si>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</si>
  <si>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</si>
  <si>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</si>
  <si>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</si>
  <si>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</si>
  <si>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</si>
  <si>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</si>
  <si>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</si>
  <si>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</si>
  <si>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</si>
  <si>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</si>
  <si>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</si>
  <si>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</si>
  <si>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</si>
  <si>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</si>
  <si>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</si>
  <si>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</si>
  <si>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</si>
  <si>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</si>
  <si>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</si>
  <si>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</si>
  <si>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</si>
  <si>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</si>
  <si>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</si>
  <si>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</si>
  <si>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</si>
  <si>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</si>
  <si>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</si>
  <si>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</si>
  <si>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</si>
  <si>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</si>
  <si>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</si>
  <si>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</si>
  <si>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</si>
  <si>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</si>
  <si>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</si>
  <si>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</si>
  <si>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</si>
  <si>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</si>
  <si>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</si>
  <si>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</si>
  <si>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</si>
  <si>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</si>
  <si>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</si>
  <si>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</si>
  <si>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</si>
  <si>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</si>
  <si>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</si>
  <si>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</si>
  <si>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</si>
  <si>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</si>
  <si>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</si>
  <si>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</si>
  <si>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</si>
  <si>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</si>
  <si>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</si>
  <si>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</si>
  <si>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</si>
  <si>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</si>
  <si>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</si>
  <si>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</si>
  <si>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</si>
  <si>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</si>
  <si>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</si>
  <si>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</si>
  <si>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</si>
  <si>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</si>
  <si>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</si>
  <si>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</si>
  <si>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</si>
  <si>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</si>
  <si>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</si>
  <si>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</si>
  <si>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</si>
  <si>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</si>
  <si>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</si>
  <si>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</si>
  <si>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</si>
  <si>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</si>
  <si>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</si>
  <si>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</si>
  <si>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</si>
  <si>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</si>
  <si>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</si>
  <si>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</si>
  <si>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</si>
  <si>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</si>
  <si>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</si>
  <si>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</si>
  <si>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</si>
  <si>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</si>
  <si>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</si>
  <si>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</si>
  <si>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</si>
  <si>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</si>
  <si>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</si>
  <si>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</si>
  <si>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</si>
  <si>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</si>
  <si>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</si>
  <si>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</si>
  <si>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</si>
  <si>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</si>
  <si>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</si>
  <si>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</si>
  <si>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</si>
  <si>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</si>
  <si>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</si>
  <si>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</si>
  <si>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</si>
  <si>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</si>
  <si>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</si>
  <si>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</si>
  <si>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</si>
  <si>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</si>
  <si>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</si>
  <si>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</si>
  <si>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</si>
  <si>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</si>
  <si>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</si>
  <si>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</si>
  <si>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</si>
  <si>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</si>
  <si>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</si>
  <si>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</si>
  <si>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</si>
  <si>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</si>
  <si>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</si>
  <si>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</si>
  <si>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</si>
  <si>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</si>
  <si>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</si>
  <si>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</si>
  <si>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</si>
  <si>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</si>
  <si>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</si>
  <si>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</si>
  <si>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</si>
  <si>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</si>
  <si>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</si>
  <si>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</si>
  <si>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</si>
  <si>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</si>
  <si>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</si>
  <si>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</si>
  <si>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</si>
  <si>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</si>
  <si>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</si>
  <si>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</si>
  <si>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</si>
  <si>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</si>
  <si>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</si>
  <si>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</si>
  <si>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</si>
  <si>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</si>
  <si>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</si>
  <si>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</si>
  <si>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</si>
  <si>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</si>
  <si>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</si>
  <si>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</si>
  <si>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</si>
  <si>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</si>
  <si>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</si>
  <si>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</si>
  <si>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</si>
  <si>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</si>
  <si>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</si>
  <si>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</si>
  <si>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</si>
  <si>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</si>
  <si>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</si>
  <si>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</si>
  <si>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</si>
  <si>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</si>
  <si>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</si>
  <si>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</si>
  <si>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</si>
  <si>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</si>
  <si>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</si>
  <si>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</si>
  <si>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</si>
  <si>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</si>
  <si>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</si>
  <si>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</si>
  <si>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</si>
  <si>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</si>
  <si>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</si>
  <si>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</si>
  <si>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</si>
  <si>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</si>
  <si>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</si>
  <si>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</si>
  <si>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</si>
  <si>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</si>
  <si>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</si>
  <si>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</si>
  <si>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</si>
  <si>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</si>
  <si>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</si>
  <si>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</si>
  <si>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</si>
  <si>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</si>
  <si>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</si>
  <si>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</si>
  <si>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</si>
  <si>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</si>
  <si>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</si>
  <si>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</si>
  <si>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</si>
  <si>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</si>
  <si>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</si>
  <si>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</si>
  <si>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</si>
  <si>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</si>
  <si>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</si>
  <si>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</si>
  <si>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</si>
  <si>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</si>
  <si>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</si>
  <si>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</si>
  <si>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</si>
  <si>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</si>
  <si>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</si>
  <si>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</si>
  <si>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</si>
  <si>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</si>
  <si>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</si>
  <si>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</si>
  <si>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</si>
  <si>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</si>
  <si>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</si>
  <si>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</si>
  <si>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</si>
  <si>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</si>
  <si>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</si>
  <si>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</si>
  <si>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</si>
  <si>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</si>
  <si>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</si>
  <si>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</si>
  <si>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</si>
  <si>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</si>
  <si>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</si>
  <si>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</si>
  <si>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</si>
  <si>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</si>
  <si>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</si>
  <si>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</si>
  <si>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</si>
  <si>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</si>
  <si>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</si>
  <si>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</si>
  <si>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</si>
  <si>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</si>
  <si>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</si>
  <si>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</si>
  <si>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</si>
  <si>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</si>
  <si>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</si>
  <si>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</si>
  <si>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</si>
  <si>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</si>
  <si>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</si>
  <si>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</si>
  <si>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</si>
  <si>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</si>
  <si>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</si>
  <si>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</si>
  <si>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</si>
  <si>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</si>
  <si>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</si>
  <si>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</si>
  <si>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</si>
  <si>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</si>
  <si>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</si>
  <si>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</si>
  <si>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</si>
  <si>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</si>
  <si>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</si>
  <si>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</si>
  <si>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</si>
  <si>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</si>
  <si>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</si>
  <si>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</si>
  <si>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</si>
  <si>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</si>
  <si>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</si>
  <si>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</si>
  <si>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</si>
  <si>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</si>
  <si>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</si>
  <si>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</si>
  <si>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</si>
  <si>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</si>
  <si>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</si>
  <si>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</si>
  <si>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</si>
  <si>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</si>
  <si>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</si>
  <si>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</si>
  <si>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</si>
  <si>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</si>
  <si>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</si>
  <si>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</si>
  <si>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</si>
  <si>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</si>
  <si>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</si>
  <si>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</si>
  <si>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</si>
  <si>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</si>
  <si>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</si>
  <si>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</si>
  <si>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</si>
  <si>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</si>
  <si>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</si>
  <si>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</si>
  <si>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</si>
  <si>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</si>
  <si>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</si>
  <si>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</si>
  <si>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</si>
  <si>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</si>
  <si>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</si>
  <si>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</si>
  <si>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</si>
  <si>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</si>
  <si>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</si>
  <si>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</si>
  <si>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</si>
  <si>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</si>
  <si>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</si>
  <si>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</si>
  <si>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</si>
  <si>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</si>
  <si>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</si>
  <si>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</si>
  <si>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</si>
  <si>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</si>
  <si>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</si>
  <si>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</si>
  <si>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</si>
  <si>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</si>
  <si>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</si>
  <si>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</si>
  <si>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</si>
  <si>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</si>
  <si>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</si>
  <si>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</si>
  <si>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</si>
  <si>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</si>
  <si>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</si>
  <si>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</si>
  <si>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</si>
  <si>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</si>
  <si>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</si>
  <si>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</si>
  <si>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</si>
  <si>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</si>
  <si>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</si>
  <si>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</si>
  <si>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</si>
  <si>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</si>
  <si>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</si>
  <si>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</si>
  <si>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</si>
  <si>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</si>
  <si>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</si>
  <si>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</si>
  <si>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</si>
  <si>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</si>
  <si>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</si>
  <si>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</si>
  <si>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</si>
  <si>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</si>
  <si>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</si>
  <si>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</si>
  <si>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</si>
  <si>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</si>
  <si>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</si>
  <si>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</si>
  <si>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</si>
  <si>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</si>
  <si>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</si>
  <si>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</si>
  <si>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</si>
  <si>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</si>
  <si>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</si>
  <si>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</si>
  <si>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</si>
  <si>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</si>
  <si>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</si>
  <si>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</si>
  <si>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</si>
  <si>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</si>
  <si>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</si>
  <si>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</si>
  <si>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</si>
  <si>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</si>
  <si>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</si>
  <si>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</si>
  <si>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</si>
  <si>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</si>
  <si>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</si>
  <si>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</si>
  <si>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</si>
  <si>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</si>
  <si>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</si>
  <si>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</si>
  <si>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</si>
  <si>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</si>
  <si>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</si>
  <si>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</si>
  <si>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</si>
  <si>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</si>
  <si>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</si>
  <si>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</si>
  <si>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</si>
  <si>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</si>
  <si>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</si>
  <si>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</si>
  <si>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</si>
  <si>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</si>
  <si>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</si>
  <si>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</si>
  <si>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</si>
  <si>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</si>
  <si>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</si>
  <si>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</si>
  <si>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</si>
  <si>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</si>
  <si>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</si>
  <si>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</si>
  <si>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</si>
  <si>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</si>
  <si>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</si>
  <si>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</si>
  <si>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</si>
  <si>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</si>
  <si>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</si>
  <si>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</si>
  <si>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</si>
  <si>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</si>
  <si>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</si>
  <si>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</si>
  <si>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</si>
  <si>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</si>
  <si>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</si>
  <si>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</si>
  <si>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</si>
  <si>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</si>
  <si>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</si>
  <si>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</si>
  <si>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</si>
  <si>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</si>
  <si>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</si>
  <si>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</si>
  <si>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</si>
  <si>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</si>
  <si>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</si>
  <si>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</si>
  <si>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</si>
  <si>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</si>
  <si>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</si>
  <si>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</si>
  <si>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</si>
  <si>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</si>
  <si>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</si>
  <si>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</si>
  <si>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</si>
  <si>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</si>
  <si>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</si>
  <si>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</si>
  <si>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</si>
  <si>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</si>
  <si>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</si>
  <si>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</si>
  <si>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</si>
  <si>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</si>
  <si>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</si>
  <si>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</si>
  <si>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</si>
  <si>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</si>
  <si>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</si>
  <si>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</si>
  <si>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</si>
  <si>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</si>
  <si>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</si>
  <si>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</si>
  <si>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</si>
  <si>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</si>
  <si>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</si>
  <si>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</si>
  <si>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</si>
  <si>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</si>
  <si>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</si>
  <si>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</si>
  <si>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</si>
  <si>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</si>
  <si>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</si>
  <si>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</si>
  <si>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</si>
  <si>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</si>
  <si>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</si>
  <si>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</si>
  <si>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</si>
  <si>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</si>
  <si>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</si>
  <si>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</si>
  <si>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</si>
  <si>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</si>
  <si>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</si>
  <si>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</si>
  <si>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</si>
  <si>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</si>
  <si>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</si>
  <si>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</si>
  <si>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</si>
  <si>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</si>
  <si>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</si>
  <si>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</si>
  <si>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</si>
  <si>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</si>
  <si>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</si>
  <si>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</si>
  <si>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</si>
  <si>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</si>
  <si>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</si>
  <si>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</si>
  <si>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</si>
  <si>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</si>
  <si>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</si>
  <si>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</si>
  <si>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</si>
  <si>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</si>
  <si>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</si>
  <si>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</si>
  <si>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</si>
  <si>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</si>
  <si>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</si>
  <si>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</si>
  <si>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</si>
  <si>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</si>
  <si>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</si>
  <si>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</si>
  <si>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</si>
  <si>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</si>
  <si>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</si>
  <si>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</si>
  <si>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</si>
  <si>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</si>
  <si>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</si>
  <si>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</si>
  <si>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</si>
  <si>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</si>
  <si>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</si>
  <si>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</si>
  <si>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</si>
  <si>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</si>
  <si>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</si>
  <si>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</si>
  <si>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</si>
  <si>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</si>
  <si>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</si>
  <si>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</si>
  <si>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</si>
  <si>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</si>
  <si>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</si>
  <si>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</si>
  <si>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</si>
  <si>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</si>
  <si>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</si>
  <si>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</si>
  <si>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</si>
  <si>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</si>
  <si>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</si>
  <si>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</si>
  <si>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</si>
  <si>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</si>
  <si>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</si>
  <si>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</si>
  <si>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</si>
  <si>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</si>
  <si>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</si>
  <si>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</si>
  <si>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</si>
  <si>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</si>
  <si>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</si>
  <si>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</si>
  <si>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</si>
  <si>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</si>
  <si>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</si>
  <si>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</si>
  <si>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</si>
  <si>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</si>
  <si>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</si>
  <si>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</si>
  <si>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</si>
  <si>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</si>
  <si>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</si>
  <si>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</si>
  <si>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</si>
  <si>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</si>
  <si>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</si>
  <si>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</si>
  <si>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</si>
  <si>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</si>
  <si>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</si>
  <si>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</si>
  <si>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</si>
  <si>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</si>
  <si>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</si>
  <si>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</si>
  <si>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</si>
  <si>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</si>
  <si>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</si>
  <si>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</si>
  <si>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</si>
  <si>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</si>
  <si>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</si>
  <si>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</si>
  <si>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</si>
  <si>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</si>
  <si>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</si>
  <si>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</si>
  <si>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</si>
  <si>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</si>
  <si>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</si>
  <si>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</si>
  <si>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</si>
  <si>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</si>
  <si>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</si>
  <si>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</si>
  <si>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</si>
  <si>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</si>
  <si>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</si>
  <si>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</si>
  <si>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</si>
  <si>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</si>
  <si>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</si>
  <si>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</si>
  <si>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</si>
  <si>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</si>
  <si>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</si>
  <si>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</si>
  <si>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</si>
  <si>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</si>
  <si>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</si>
  <si>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</si>
  <si>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</si>
  <si>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</si>
  <si>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</si>
  <si>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</si>
  <si>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</si>
  <si>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</si>
  <si>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</si>
  <si>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</si>
  <si>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</si>
  <si>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</si>
  <si>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</si>
  <si>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</si>
  <si>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</si>
  <si>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</si>
  <si>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</si>
  <si>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</si>
  <si>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</si>
  <si>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</si>
  <si>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</si>
  <si>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</si>
  <si>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</si>
  <si>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</si>
  <si>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</si>
  <si>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</si>
  <si>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</si>
  <si>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</si>
  <si>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</si>
  <si>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</si>
  <si>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</si>
  <si>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</si>
  <si>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</si>
  <si>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</si>
  <si>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</si>
  <si>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</si>
  <si>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</si>
  <si>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</si>
  <si>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</si>
  <si>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</si>
  <si>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</si>
  <si>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</si>
  <si>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</si>
  <si>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</si>
  <si>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</si>
  <si>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</si>
  <si>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</si>
  <si>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</si>
  <si>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</si>
  <si>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</si>
  <si>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</si>
  <si>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</si>
  <si>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</si>
  <si>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</si>
  <si>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</si>
  <si>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</si>
  <si>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</si>
  <si>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</si>
  <si>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</si>
  <si>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</si>
  <si>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</si>
  <si>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</si>
  <si>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</si>
  <si>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</si>
  <si>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</si>
  <si>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</si>
  <si>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</si>
  <si>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</si>
  <si>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</si>
  <si>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</si>
  <si>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</si>
  <si>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</si>
  <si>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</si>
  <si>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</si>
  <si>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</si>
  <si>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</si>
  <si>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</si>
  <si>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</si>
  <si>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</si>
  <si>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</si>
  <si>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</si>
  <si>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</si>
  <si>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</si>
  <si>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</si>
  <si>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</si>
  <si>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</si>
  <si>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</si>
  <si>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</si>
  <si>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</si>
  <si>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</si>
  <si>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</si>
  <si>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</si>
  <si>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</si>
  <si>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</si>
  <si>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</si>
  <si>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</si>
  <si>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</si>
  <si>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</si>
  <si>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</si>
  <si>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</si>
  <si>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</si>
  <si>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</si>
  <si>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</si>
  <si>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</si>
  <si>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</si>
  <si>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</si>
  <si>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</si>
  <si>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</si>
  <si>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</si>
  <si>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</si>
  <si>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</si>
  <si>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</si>
  <si>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</si>
  <si>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</si>
  <si>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</si>
  <si>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</si>
  <si>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</si>
  <si>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</si>
  <si>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</si>
  <si>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</si>
  <si>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</si>
  <si>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</si>
  <si>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</si>
  <si>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</si>
  <si>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</si>
  <si>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</si>
  <si>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</si>
  <si>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</si>
  <si>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</si>
  <si>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</si>
  <si>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</si>
  <si>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</si>
  <si>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</si>
  <si>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</si>
  <si>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</si>
  <si>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</si>
  <si>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</si>
  <si>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</si>
  <si>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</si>
  <si>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</si>
  <si>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</si>
  <si>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</si>
  <si>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</si>
  <si>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</si>
  <si>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</si>
  <si>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</si>
  <si>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</si>
  <si>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</si>
  <si>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</si>
  <si>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</si>
  <si>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</si>
  <si>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</si>
  <si>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</si>
  <si>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</si>
  <si>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</si>
  <si>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</si>
  <si>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</si>
  <si>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</si>
  <si>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</si>
  <si>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</si>
  <si>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</si>
  <si>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</si>
  <si>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</si>
  <si>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</si>
  <si>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</si>
  <si>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</si>
  <si>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</si>
  <si>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</si>
  <si>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</si>
  <si>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</si>
  <si>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</si>
  <si>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</si>
  <si>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</si>
  <si>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</si>
  <si>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</si>
  <si>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</si>
  <si>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</si>
  <si>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</si>
  <si>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</si>
  <si>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</si>
  <si>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</si>
  <si>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</si>
  <si>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</si>
  <si>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</si>
  <si>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</si>
  <si>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</si>
  <si>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</si>
  <si>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</si>
  <si>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</si>
  <si>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</si>
  <si>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</si>
  <si>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</si>
  <si>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</si>
  <si>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</si>
  <si>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</si>
  <si>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</si>
  <si>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</si>
  <si>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</si>
  <si>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</si>
  <si>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</si>
  <si>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</si>
  <si>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</si>
  <si>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</si>
  <si>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</si>
  <si>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</si>
  <si>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</si>
  <si>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</si>
  <si>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</si>
  <si>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</si>
  <si>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</si>
  <si>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</si>
  <si>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</si>
  <si>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</si>
  <si>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</si>
  <si>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</si>
  <si>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</si>
  <si>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</si>
  <si>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</si>
  <si>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</si>
  <si>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</si>
  <si>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</si>
  <si>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</si>
  <si>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</si>
  <si>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</si>
  <si>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</si>
  <si>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</si>
  <si>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</si>
  <si>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</si>
  <si>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</si>
  <si>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</si>
  <si>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</si>
  <si>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</si>
  <si>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</si>
  <si>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</si>
  <si>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</si>
  <si>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</si>
  <si>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</si>
  <si>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</si>
  <si>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</si>
  <si>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</si>
  <si>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</si>
  <si>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</si>
  <si>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</si>
  <si>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</si>
  <si>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</si>
  <si>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</si>
  <si>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</si>
  <si>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</si>
  <si>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</si>
  <si>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</si>
  <si>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</si>
  <si>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</si>
  <si>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</si>
  <si>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</si>
  <si>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</si>
  <si>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</si>
  <si>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</si>
  <si>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</si>
  <si>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</si>
  <si>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</si>
  <si>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</si>
  <si>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</si>
  <si>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</si>
  <si>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</si>
  <si>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</si>
  <si>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</si>
  <si>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</si>
  <si>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</si>
  <si>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</si>
  <si>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</si>
  <si>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</si>
  <si>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</si>
  <si>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</si>
  <si>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</si>
  <si>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</si>
  <si>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</si>
  <si>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</si>
  <si>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</si>
  <si>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</si>
  <si>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</si>
  <si>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</si>
  <si>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</si>
  <si>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</si>
  <si>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</si>
  <si>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</si>
  <si>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</si>
  <si>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</si>
  <si>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</si>
  <si>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</si>
  <si>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</si>
  <si>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</si>
  <si>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</si>
  <si>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</si>
  <si>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</si>
  <si>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</si>
  <si>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</si>
  <si>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</si>
  <si>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</si>
  <si>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</si>
  <si>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</si>
  <si>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</si>
  <si>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</si>
  <si>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</si>
  <si>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</si>
  <si>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</si>
  <si>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</si>
  <si>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</si>
  <si>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</si>
  <si>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</si>
  <si>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</si>
  <si>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</si>
  <si>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</si>
  <si>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</si>
  <si>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</si>
  <si>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</si>
  <si>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</si>
  <si>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</si>
  <si>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</si>
  <si>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</si>
  <si>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</si>
  <si>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</si>
  <si>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</si>
  <si>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</si>
  <si>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</si>
  <si>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</si>
  <si>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</si>
  <si>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</si>
  <si>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</si>
  <si>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</si>
  <si>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</si>
  <si>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</si>
  <si>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</si>
  <si>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</si>
  <si>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</si>
  <si>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</si>
  <si>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</si>
  <si>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</si>
  <si>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</si>
  <si>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</si>
  <si>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</si>
  <si>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</si>
  <si>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</si>
  <si>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</si>
  <si>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</si>
  <si>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</si>
  <si>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</si>
  <si>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</si>
  <si>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</si>
  <si>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</si>
  <si>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</si>
  <si>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</si>
  <si>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</si>
  <si>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</si>
  <si>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</si>
  <si>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</si>
  <si>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</si>
  <si>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</si>
  <si>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</si>
  <si>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</si>
  <si>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</si>
  <si>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</si>
  <si>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</si>
  <si>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</si>
  <si>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</si>
  <si>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</si>
  <si>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</si>
  <si>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</si>
  <si>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</si>
  <si>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</si>
  <si>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</si>
  <si>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</si>
  <si>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</si>
  <si>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</si>
  <si>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</si>
  <si>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</si>
  <si>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</si>
  <si>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</si>
  <si>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</si>
  <si>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</si>
  <si>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</si>
  <si>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</si>
  <si>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</si>
  <si>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</si>
  <si>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</si>
  <si>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</si>
  <si>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</si>
  <si>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</si>
  <si>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</si>
  <si>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</si>
  <si>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</si>
  <si>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</si>
  <si>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</si>
  <si>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</si>
  <si>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</si>
  <si>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</si>
  <si>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</si>
  <si>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</si>
  <si>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</si>
  <si>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</si>
  <si>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</si>
  <si>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</si>
  <si>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</si>
  <si>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</si>
  <si>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</si>
  <si>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</si>
  <si>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</si>
  <si>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</si>
  <si>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</si>
  <si>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</si>
  <si>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</si>
  <si>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</si>
  <si>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</si>
  <si>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</si>
  <si>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</si>
  <si>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</si>
  <si>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</si>
  <si>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</si>
  <si>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</si>
  <si>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</si>
  <si>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</si>
  <si>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</si>
  <si>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</si>
  <si>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</si>
  <si>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</si>
  <si>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</si>
  <si>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</si>
  <si>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</si>
  <si>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</si>
  <si>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</si>
  <si>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</si>
  <si>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</si>
  <si>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</si>
  <si>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</si>
  <si>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</si>
  <si>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</si>
  <si>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</si>
  <si>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</si>
  <si>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</si>
  <si>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</si>
  <si>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</si>
  <si>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</si>
  <si>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</si>
  <si>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</si>
  <si>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</si>
  <si>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</si>
  <si>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</si>
  <si>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</si>
  <si>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</si>
  <si>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</si>
  <si>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</si>
  <si>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</si>
  <si>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</si>
  <si>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</si>
  <si>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</si>
  <si>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</si>
  <si>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</si>
  <si>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</si>
  <si>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</si>
  <si>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</si>
  <si>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</si>
  <si>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</si>
  <si>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</si>
  <si>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</si>
  <si>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</si>
  <si>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</si>
  <si>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</si>
  <si>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</si>
  <si>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</si>
  <si>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</si>
  <si>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</si>
  <si>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</si>
  <si>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</si>
  <si>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</si>
  <si>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</si>
  <si>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</si>
  <si>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</si>
  <si>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</si>
  <si>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</si>
  <si>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</si>
  <si>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</si>
  <si>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</si>
  <si>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</si>
  <si>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</si>
  <si>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</si>
  <si>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</si>
  <si>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</si>
  <si>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</si>
  <si>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</si>
  <si>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</si>
  <si>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</si>
  <si>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</si>
  <si>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</si>
  <si>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</si>
  <si>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</si>
  <si>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</si>
  <si>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</si>
  <si>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</si>
  <si>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</si>
  <si>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</si>
  <si>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</si>
  <si>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</si>
  <si>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</si>
  <si>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</si>
  <si>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</si>
  <si>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</si>
  <si>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</si>
  <si>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</si>
  <si>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</si>
  <si>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</si>
  <si>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</si>
  <si>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</si>
  <si>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</si>
  <si>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</si>
  <si>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</si>
  <si>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</si>
  <si>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</si>
  <si>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</si>
  <si>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</si>
  <si>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</si>
  <si>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</si>
  <si>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</si>
  <si>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</si>
  <si>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</si>
  <si>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</si>
  <si>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</si>
  <si>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</si>
  <si>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</si>
  <si>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</si>
  <si>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</si>
  <si>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</si>
  <si>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</si>
  <si>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</si>
  <si>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</si>
  <si>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</si>
  <si>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</si>
  <si>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</si>
  <si>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</si>
  <si>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</si>
  <si>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</si>
  <si>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</si>
  <si>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</si>
  <si>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</si>
  <si>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</si>
  <si>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</si>
  <si>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</si>
  <si>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</si>
  <si>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</si>
  <si>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</si>
  <si>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</si>
  <si>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</si>
  <si>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</si>
  <si>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</si>
  <si>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</si>
  <si>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</si>
  <si>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</si>
  <si>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</si>
  <si>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</si>
  <si>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</si>
  <si>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</si>
  <si>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</si>
  <si>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</si>
  <si>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</si>
  <si>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</si>
  <si>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</si>
  <si>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</si>
  <si>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</si>
  <si>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</si>
  <si>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</si>
  <si>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</si>
  <si>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</si>
  <si>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</si>
  <si>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</si>
  <si>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</si>
  <si>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</si>
  <si>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</si>
  <si>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</si>
  <si>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</si>
  <si>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</si>
  <si>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</si>
  <si>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</si>
  <si>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</si>
  <si>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</si>
  <si>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</si>
  <si>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</si>
  <si>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</si>
  <si>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</si>
  <si>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</si>
  <si>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</si>
  <si>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</si>
  <si>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</si>
  <si>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</si>
  <si>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</si>
  <si>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</si>
  <si>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</si>
  <si>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</si>
  <si>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</si>
  <si>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</si>
  <si>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</si>
  <si>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</si>
  <si>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</si>
  <si>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</si>
  <si>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</si>
  <si>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</si>
  <si>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</si>
  <si>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</si>
  <si>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</si>
  <si>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</si>
  <si>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</si>
  <si>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</si>
  <si>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</si>
  <si>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</si>
  <si>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</si>
  <si>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</si>
  <si>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</si>
  <si>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</si>
  <si>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</si>
  <si>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</si>
  <si>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</si>
  <si>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</si>
  <si>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</si>
  <si>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</si>
  <si>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</si>
  <si>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</si>
  <si>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</si>
  <si>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</si>
  <si>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</si>
  <si>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</si>
  <si>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</si>
  <si>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</si>
  <si>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</si>
  <si>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</si>
  <si>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</si>
  <si>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</si>
  <si>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</si>
  <si>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</si>
  <si>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</si>
  <si>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</si>
  <si>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</si>
  <si>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</si>
  <si>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</si>
  <si>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</si>
  <si>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</si>
  <si>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</si>
  <si>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</si>
  <si>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</si>
  <si>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</si>
  <si>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</si>
  <si>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</si>
  <si>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</si>
  <si>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</si>
  <si>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</si>
  <si>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</si>
  <si>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</si>
  <si>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</si>
  <si>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</si>
  <si>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</si>
  <si>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</si>
  <si>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</si>
  <si>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</si>
  <si>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</si>
  <si>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</si>
  <si>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</si>
  <si>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</si>
  <si>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</si>
  <si>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</si>
  <si>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</si>
  <si>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</si>
  <si>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</si>
  <si>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</si>
  <si>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</si>
  <si>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</si>
  <si>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</si>
  <si>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</si>
  <si>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</si>
  <si>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</si>
  <si>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</si>
  <si>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</si>
  <si>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</si>
  <si>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</si>
  <si>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</si>
  <si>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</si>
  <si>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</si>
  <si>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</si>
  <si>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</si>
  <si>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</si>
  <si>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</si>
  <si>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</si>
  <si>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</si>
  <si>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</si>
  <si>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</si>
  <si>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</si>
  <si>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</si>
  <si>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</si>
  <si>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</si>
  <si>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</si>
  <si>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</si>
  <si>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</si>
  <si>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</si>
  <si>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</si>
  <si>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</si>
  <si>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</si>
  <si>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</si>
  <si>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</si>
  <si>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</si>
  <si>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</si>
  <si>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</si>
  <si>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</si>
  <si>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</si>
  <si>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</si>
  <si>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</si>
  <si>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</si>
  <si>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</si>
  <si>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</si>
  <si>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</si>
  <si>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</si>
  <si>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</si>
  <si>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</si>
  <si>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</si>
  <si>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</si>
  <si>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</si>
  <si>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</si>
  <si>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</si>
  <si>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</si>
  <si>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</si>
  <si>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</si>
  <si>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</si>
  <si>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</si>
  <si>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</si>
  <si>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</si>
  <si>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</si>
  <si>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</si>
  <si>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</si>
  <si>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</si>
  <si>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</si>
  <si>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</si>
  <si>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</si>
  <si>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</si>
  <si>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</si>
  <si>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</si>
  <si>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</si>
  <si>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</si>
  <si>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</si>
  <si>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</si>
  <si>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</si>
  <si>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</si>
  <si>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</si>
  <si>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</si>
  <si>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</si>
  <si>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</si>
  <si>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</si>
  <si>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</si>
  <si>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</si>
  <si>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</si>
  <si>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</si>
  <si>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</si>
  <si>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</si>
  <si>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</si>
  <si>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</si>
  <si>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</si>
  <si>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</si>
  <si>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</si>
  <si>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</si>
  <si>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</si>
  <si>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</si>
  <si>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</si>
  <si>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</si>
  <si>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</si>
  <si>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</si>
  <si>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</si>
  <si>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</si>
  <si>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</si>
  <si>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</si>
  <si>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</si>
  <si>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</si>
  <si>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</si>
  <si>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</si>
  <si>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</si>
  <si>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</si>
  <si>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</si>
  <si>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</si>
  <si>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</si>
  <si>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</si>
  <si>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</si>
  <si>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</si>
  <si>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</si>
  <si>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</si>
  <si>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</si>
  <si>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</si>
  <si>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</si>
  <si>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</si>
  <si>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</si>
  <si>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</si>
  <si>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</si>
  <si>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</si>
  <si>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</si>
  <si>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</si>
  <si>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</si>
  <si>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</si>
  <si>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</si>
  <si>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</si>
  <si>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</si>
  <si>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</si>
  <si>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</si>
  <si>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</si>
  <si>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</si>
  <si>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</si>
  <si>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</si>
  <si>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</si>
  <si>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</si>
  <si>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</si>
  <si>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</si>
  <si>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</si>
  <si>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</si>
  <si>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</si>
  <si>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</si>
  <si>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</si>
  <si>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</si>
  <si>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</si>
  <si>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</si>
  <si>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</si>
  <si>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</si>
  <si>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</si>
  <si>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</si>
  <si>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</si>
  <si>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</si>
  <si>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</si>
  <si>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</si>
  <si>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</si>
  <si>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</si>
  <si>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</si>
  <si>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</si>
  <si>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</si>
  <si>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</si>
  <si>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</si>
  <si>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</si>
  <si>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</si>
  <si>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</si>
  <si>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</si>
  <si>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</si>
  <si>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</si>
  <si>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</si>
  <si>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</si>
  <si>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</si>
  <si>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</si>
  <si>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</si>
  <si>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</si>
  <si>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</si>
  <si>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</si>
  <si>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</si>
  <si>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</si>
  <si>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</si>
  <si>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</si>
  <si>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</si>
  <si>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</si>
  <si>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</si>
  <si>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</si>
  <si>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</si>
  <si>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</si>
  <si>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</si>
  <si>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</si>
  <si>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</si>
  <si>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</si>
  <si>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</si>
  <si>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</si>
  <si>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</si>
  <si>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</si>
  <si>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</si>
  <si>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</si>
  <si>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</si>
  <si>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</si>
  <si>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</si>
  <si>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</si>
  <si>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</si>
  <si>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</si>
  <si>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</si>
  <si>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</si>
  <si>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</si>
  <si>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</si>
  <si>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</si>
  <si>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</si>
  <si>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</si>
  <si>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</si>
  <si>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</si>
  <si>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</si>
  <si>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</si>
  <si>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</si>
  <si>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</si>
  <si>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</si>
  <si>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</si>
  <si>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</si>
  <si>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</si>
  <si>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</si>
  <si>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</si>
  <si>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</si>
  <si>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</si>
  <si>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</si>
  <si>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</si>
  <si>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</si>
  <si>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</si>
  <si>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</si>
  <si>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</si>
  <si>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</si>
  <si>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</si>
  <si>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</si>
  <si>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</si>
  <si>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</si>
  <si>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</si>
  <si>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</si>
  <si>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</si>
  <si>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</si>
  <si>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</si>
  <si>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</si>
  <si>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</si>
  <si>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</si>
  <si>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</si>
  <si>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</si>
  <si>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</si>
  <si>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</si>
  <si>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</si>
  <si>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</si>
  <si>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</si>
  <si>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</si>
  <si>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</si>
  <si>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</si>
  <si>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</si>
  <si>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</si>
  <si>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</si>
  <si>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</si>
  <si>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</si>
  <si>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</si>
  <si>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</si>
  <si>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</si>
  <si>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</si>
  <si>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</si>
  <si>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</si>
  <si>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</si>
  <si>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</si>
  <si>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</si>
  <si>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</si>
  <si>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</si>
  <si>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</si>
  <si>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</si>
  <si>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</si>
  <si>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</si>
  <si>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</si>
  <si>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</si>
  <si>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</si>
  <si>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</si>
  <si>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</si>
  <si>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</si>
  <si>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</si>
  <si>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</si>
  <si>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</si>
  <si>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</si>
  <si>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</si>
  <si>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</si>
  <si>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</si>
  <si>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</si>
  <si>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</si>
  <si>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</si>
  <si>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</si>
  <si>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</si>
  <si>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</si>
  <si>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</si>
  <si>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</si>
  <si>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</si>
  <si>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</si>
  <si>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</si>
  <si>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</si>
  <si>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</si>
  <si>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</si>
  <si>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</si>
  <si>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</si>
  <si>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</si>
  <si>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</si>
  <si>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</si>
  <si>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</si>
  <si>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</si>
  <si>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</si>
  <si>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</si>
  <si>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</si>
  <si>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</si>
  <si>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</si>
  <si>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</si>
  <si>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</si>
  <si>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</si>
  <si>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</si>
  <si>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</si>
  <si>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</si>
  <si>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</si>
  <si>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</si>
  <si>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</si>
  <si>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</si>
  <si>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</si>
  <si>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</si>
  <si>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</si>
  <si>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</si>
  <si>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</si>
  <si>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</si>
  <si>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</si>
  <si>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</si>
  <si>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</si>
  <si>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</si>
  <si>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</si>
  <si>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</si>
  <si>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</si>
  <si>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</si>
  <si>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</si>
  <si>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</si>
  <si>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</si>
  <si>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</si>
  <si>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</si>
  <si>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</si>
  <si>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</si>
  <si>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</si>
  <si>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</si>
  <si>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</si>
  <si>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</si>
  <si>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</si>
  <si>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</si>
  <si>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</si>
  <si>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</si>
  <si>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</si>
  <si>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</si>
  <si>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</si>
  <si>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</si>
  <si>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</si>
  <si>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</si>
  <si>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</si>
  <si>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</si>
  <si>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</si>
  <si>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</si>
  <si>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</si>
  <si>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</si>
  <si>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</si>
  <si>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</si>
  <si>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</si>
  <si>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</si>
  <si>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</si>
  <si>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</si>
  <si>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</si>
  <si>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</si>
  <si>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</si>
  <si>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</si>
  <si>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</si>
  <si>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</si>
  <si>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</si>
  <si>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</si>
  <si>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</si>
  <si>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</si>
  <si>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</si>
  <si>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</si>
  <si>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</si>
  <si>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</si>
  <si>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</si>
  <si>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</si>
  <si>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</si>
  <si>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</si>
  <si>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</si>
  <si>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</si>
  <si>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</si>
  <si>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</si>
  <si>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</si>
  <si>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</si>
  <si>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</si>
  <si>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</si>
  <si>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</si>
  <si>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</si>
  <si>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</si>
  <si>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</si>
  <si>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</si>
  <si>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</si>
  <si>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</si>
  <si>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</si>
  <si>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</si>
  <si>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</si>
  <si>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</si>
  <si>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</si>
  <si>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</si>
  <si>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</si>
  <si>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</si>
  <si>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</si>
  <si>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</si>
  <si>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</si>
  <si>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</si>
  <si>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</si>
  <si>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</si>
  <si>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</si>
  <si>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</si>
  <si>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</si>
  <si>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</si>
  <si>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</si>
  <si>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</si>
  <si>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</si>
  <si>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</si>
  <si>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</si>
  <si>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</si>
  <si>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</si>
  <si>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</si>
  <si>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</si>
  <si>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</si>
  <si>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</si>
  <si>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</si>
  <si>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</si>
  <si>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</si>
  <si>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</si>
  <si>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</si>
  <si>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</si>
  <si>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</si>
  <si>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</si>
  <si>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</si>
  <si>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</si>
  <si>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</si>
  <si>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</si>
  <si>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</si>
  <si>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</si>
  <si>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</si>
  <si>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</si>
  <si>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</si>
  <si>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</si>
  <si>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</si>
  <si>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</si>
  <si>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</si>
  <si>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</si>
  <si>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</si>
  <si>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</si>
  <si>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</si>
  <si>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</si>
  <si>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</si>
  <si>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</si>
  <si>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</si>
  <si>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</si>
  <si>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</si>
  <si>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</si>
  <si>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</si>
  <si>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</si>
  <si>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</si>
  <si>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</si>
  <si>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</si>
  <si>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</si>
  <si>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</si>
  <si>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</si>
  <si>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</si>
  <si>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</si>
  <si>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</si>
  <si>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</si>
  <si>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</si>
  <si>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</si>
  <si>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</si>
  <si>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</si>
  <si>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</si>
  <si>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</si>
  <si>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</si>
  <si>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</si>
  <si>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</si>
  <si>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</si>
  <si>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</si>
  <si>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</si>
  <si>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</si>
  <si>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</si>
  <si>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</si>
  <si>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</si>
  <si>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</si>
  <si>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</si>
  <si>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</si>
  <si>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</si>
  <si>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</si>
  <si>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</si>
  <si>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</si>
  <si>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</si>
  <si>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</si>
  <si>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</si>
  <si>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</si>
  <si>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</si>
  <si>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</si>
  <si>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</si>
  <si>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</si>
  <si>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</si>
  <si>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</si>
  <si>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</si>
  <si>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</si>
  <si>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</si>
  <si>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</si>
  <si>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</si>
  <si>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</si>
  <si>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</si>
  <si>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</si>
  <si>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</si>
  <si>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</si>
  <si>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</si>
  <si>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</si>
  <si>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</si>
  <si>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</si>
  <si>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</si>
  <si>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</si>
  <si>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</si>
  <si>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</si>
  <si>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</si>
  <si>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</si>
  <si>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</si>
  <si>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</si>
  <si>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</si>
  <si>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</si>
  <si>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</si>
  <si>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</si>
  <si>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</si>
  <si>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</si>
  <si>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</si>
  <si>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</si>
  <si>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</si>
  <si>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</si>
  <si>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</si>
  <si>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</si>
  <si>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</si>
  <si>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</si>
  <si>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</si>
  <si>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</si>
  <si>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</si>
  <si>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</si>
  <si>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</si>
  <si>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</si>
  <si>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</si>
  <si>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</si>
  <si>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</si>
  <si>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</si>
  <si>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</si>
  <si>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</si>
  <si>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</si>
  <si>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</si>
  <si>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</si>
  <si>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</si>
  <si>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</si>
  <si>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</si>
  <si>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</si>
  <si>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</si>
  <si>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</si>
  <si>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</si>
  <si>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</si>
  <si>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</si>
  <si>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</si>
  <si>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</si>
  <si>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</si>
  <si>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</si>
  <si>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</si>
  <si>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</si>
  <si>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</si>
  <si>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</si>
  <si>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</si>
  <si>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</si>
  <si>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</si>
  <si>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</si>
  <si>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</si>
  <si>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</si>
  <si>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</si>
  <si>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</si>
  <si>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</si>
  <si>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</si>
  <si>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</si>
  <si>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</si>
  <si>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</si>
  <si>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</si>
  <si>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</si>
  <si>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</si>
  <si>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</si>
  <si>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</si>
  <si>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</si>
  <si>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</si>
  <si>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</si>
  <si>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</si>
  <si>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</si>
  <si>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</si>
  <si>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</si>
  <si>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</si>
  <si>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</si>
  <si>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</si>
  <si>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</si>
  <si>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</si>
  <si>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</si>
  <si>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</si>
  <si>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</si>
  <si>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</si>
  <si>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</si>
  <si>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</si>
  <si>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</si>
  <si>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</si>
  <si>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</si>
  <si>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</si>
  <si>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</si>
  <si>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</si>
  <si>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</si>
  <si>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</si>
  <si>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</si>
  <si>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</si>
  <si>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</si>
  <si>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</si>
  <si>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</si>
  <si>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</si>
  <si>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</si>
  <si>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</si>
  <si>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</si>
  <si>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</si>
  <si>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</si>
  <si>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</si>
  <si>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</si>
  <si>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</si>
  <si>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</si>
  <si>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</si>
  <si>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</si>
  <si>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</si>
  <si>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</si>
  <si>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</si>
  <si>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</si>
  <si>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</si>
  <si>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</si>
  <si>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</si>
  <si>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</si>
  <si>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</si>
  <si>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</si>
  <si>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</si>
  <si>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</si>
  <si>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</si>
  <si>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</si>
  <si>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</si>
  <si>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</si>
  <si>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</si>
  <si>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</si>
  <si>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</si>
  <si>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</si>
  <si>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</si>
  <si>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</si>
  <si>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</si>
  <si>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</si>
  <si>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</si>
  <si>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</si>
  <si>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</si>
  <si>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</si>
  <si>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</si>
  <si>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</si>
  <si>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</si>
  <si>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</si>
  <si>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</si>
  <si>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</si>
  <si>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</si>
  <si>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</si>
  <si>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</si>
  <si>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</si>
  <si>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</si>
  <si>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</si>
  <si>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</si>
  <si>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</si>
  <si>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</si>
  <si>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</si>
  <si>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</si>
  <si>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</si>
  <si>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</si>
  <si>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</si>
  <si>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</si>
  <si>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</si>
  <si>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</si>
  <si>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</si>
  <si>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</si>
  <si>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</si>
  <si>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</si>
  <si>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</si>
  <si>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</si>
  <si>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</si>
  <si>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</si>
  <si>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</si>
  <si>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</si>
  <si>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</si>
  <si>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</si>
  <si>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</si>
  <si>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</si>
  <si>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</si>
  <si>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</si>
  <si>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</si>
  <si>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</si>
  <si>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</si>
  <si>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</si>
  <si>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</si>
  <si>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</si>
  <si>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</si>
  <si>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</si>
  <si>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</si>
  <si>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</si>
  <si>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</si>
  <si>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</si>
  <si>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</si>
  <si>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</si>
  <si>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</si>
  <si>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</si>
  <si>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</si>
  <si>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</si>
  <si>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</si>
  <si>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</si>
  <si>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</si>
  <si>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</si>
  <si>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</si>
  <si>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</si>
  <si>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</si>
  <si>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</si>
  <si>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</si>
  <si>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</si>
  <si>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</si>
  <si>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</si>
  <si>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</si>
  <si>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</si>
  <si>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</si>
  <si>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</si>
  <si>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</si>
  <si>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</si>
  <si>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</si>
  <si>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</si>
  <si>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</si>
  <si>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</si>
  <si>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</si>
  <si>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</si>
  <si>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</si>
  <si>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</si>
  <si>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</si>
  <si>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</si>
  <si>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</si>
  <si>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</si>
  <si>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</si>
  <si>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</si>
  <si>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</si>
  <si>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</si>
  <si>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</si>
  <si>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</si>
  <si>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</si>
  <si>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</si>
  <si>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</si>
  <si>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</si>
  <si>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</si>
  <si>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</si>
  <si>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</si>
  <si>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</si>
  <si>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</si>
  <si>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</si>
  <si>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</si>
  <si>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</si>
  <si>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</si>
  <si>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</si>
  <si>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</si>
  <si>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</si>
  <si>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</si>
  <si>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</si>
  <si>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</si>
  <si>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</si>
  <si>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</si>
  <si>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</si>
  <si>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</si>
  <si>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</si>
  <si>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</si>
  <si>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</si>
  <si>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</si>
  <si>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</si>
  <si>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</si>
  <si>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</si>
  <si>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</si>
  <si>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</si>
  <si>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</si>
  <si>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</si>
  <si>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</si>
  <si>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</si>
  <si>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</si>
  <si>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</si>
  <si>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</si>
  <si>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</si>
  <si>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</si>
  <si>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</si>
  <si>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</si>
  <si>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</si>
  <si>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</si>
  <si>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</si>
  <si>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</si>
  <si>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</si>
  <si>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</si>
  <si>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</si>
  <si>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</si>
  <si>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</si>
  <si>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</si>
  <si>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</si>
  <si>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</si>
  <si>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</si>
  <si>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</si>
  <si>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</si>
  <si>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</si>
  <si>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</si>
  <si>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</si>
  <si>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</si>
  <si>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</si>
  <si>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</si>
  <si>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</si>
  <si>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</si>
  <si>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</si>
  <si>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</si>
  <si>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</si>
  <si>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</si>
  <si>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</si>
  <si>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</si>
  <si>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</si>
  <si>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</si>
  <si>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</si>
  <si>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</si>
  <si>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</si>
  <si>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</si>
  <si>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</si>
  <si>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</si>
  <si>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</si>
  <si>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</si>
  <si>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</si>
  <si>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</si>
  <si>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</si>
  <si>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</si>
  <si>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</si>
  <si>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</si>
  <si>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</si>
  <si>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</si>
  <si>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</si>
  <si>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</si>
  <si>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</si>
  <si>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</si>
  <si>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</si>
  <si>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</si>
  <si>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</si>
  <si>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</si>
  <si>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</si>
  <si>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</si>
  <si>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</si>
  <si>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</si>
  <si>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</si>
  <si>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</si>
  <si>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</si>
  <si>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</si>
  <si>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</si>
  <si>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</si>
  <si>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</si>
  <si>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</si>
  <si>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</si>
  <si>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</si>
  <si>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</si>
  <si>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</si>
  <si>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</si>
  <si>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</si>
  <si>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</si>
  <si>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</si>
  <si>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</si>
  <si>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</si>
  <si>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</si>
  <si>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</si>
  <si>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</si>
  <si>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</si>
  <si>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</si>
  <si>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</si>
  <si>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</si>
  <si>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</si>
  <si>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</si>
  <si>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</si>
  <si>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</si>
  <si>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</si>
  <si>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</si>
  <si>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</si>
  <si>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</si>
  <si>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</si>
  <si>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</si>
  <si>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</si>
  <si>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</si>
  <si>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</si>
  <si>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</si>
  <si>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</si>
  <si>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</si>
  <si>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</si>
  <si>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</si>
  <si>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</si>
  <si>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</si>
  <si>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</si>
  <si>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</si>
  <si>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</si>
  <si>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</si>
  <si>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</si>
  <si>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</si>
  <si>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</si>
  <si>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</si>
  <si>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</si>
  <si>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</si>
  <si>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</si>
  <si>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</si>
  <si>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</si>
  <si>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</si>
  <si>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</si>
  <si>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</si>
  <si>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</si>
  <si>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</si>
  <si>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</si>
  <si>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</si>
  <si>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</si>
  <si>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</si>
  <si>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</si>
  <si>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</si>
  <si>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</si>
  <si>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</si>
  <si>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</si>
  <si>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</si>
  <si>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</si>
  <si>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</si>
  <si>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</si>
  <si>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</si>
  <si>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</si>
  <si>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</si>
  <si>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</si>
  <si>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</si>
  <si>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</si>
  <si>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</si>
  <si>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</si>
  <si>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</si>
  <si>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</si>
  <si>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</si>
  <si>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</si>
  <si>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</si>
  <si>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</si>
  <si>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</si>
  <si>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</si>
  <si>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</si>
  <si>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</si>
  <si>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</si>
  <si>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</si>
  <si>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</si>
  <si>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</si>
  <si>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</si>
  <si>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</si>
  <si>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</si>
  <si>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</si>
  <si>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</si>
  <si>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</si>
  <si>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</si>
  <si>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</si>
  <si>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</si>
  <si>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</si>
  <si>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</si>
  <si>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</si>
  <si>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</si>
  <si>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</si>
  <si>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</si>
  <si>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</si>
  <si>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</si>
  <si>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</si>
  <si>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</si>
  <si>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</si>
  <si>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</si>
  <si>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</si>
  <si>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</si>
  <si>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</si>
  <si>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</si>
  <si>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</si>
  <si>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</si>
  <si>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</si>
  <si>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</si>
  <si>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</si>
  <si>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</si>
  <si>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</si>
  <si>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</si>
  <si>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</si>
  <si>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</si>
  <si>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</si>
  <si>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</si>
  <si>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</si>
  <si>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</si>
  <si>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</si>
  <si>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</si>
  <si>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</si>
  <si>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</si>
  <si>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</si>
  <si>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</si>
  <si>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</si>
  <si>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</si>
  <si>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</si>
  <si>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</si>
  <si>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</si>
  <si>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</si>
  <si>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</si>
  <si>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</si>
  <si>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</si>
  <si>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</si>
  <si>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</si>
  <si>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</si>
  <si>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</si>
  <si>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</si>
  <si>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</si>
  <si>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</si>
  <si>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</si>
  <si>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</si>
  <si>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</si>
  <si>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</si>
  <si>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</si>
  <si>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</si>
  <si>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</si>
  <si>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</si>
  <si>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</si>
  <si>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</si>
  <si>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</si>
  <si>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</si>
  <si>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</si>
  <si>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</si>
  <si>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</si>
  <si>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</si>
  <si>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</si>
  <si>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</si>
  <si>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</si>
  <si>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</si>
  <si>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</si>
  <si>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</si>
  <si>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</si>
  <si>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</si>
  <si>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</si>
  <si>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</si>
  <si>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</si>
  <si>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</si>
  <si>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</si>
  <si>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</si>
  <si>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</si>
  <si>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</si>
  <si>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</si>
  <si>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</si>
  <si>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</si>
  <si>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</si>
  <si>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</si>
  <si>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</si>
  <si>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</si>
  <si>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</si>
  <si>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</si>
  <si>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</si>
  <si>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</si>
  <si>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</si>
  <si>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</si>
  <si>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</si>
  <si>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</si>
  <si>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</si>
  <si>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</si>
  <si>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</si>
  <si>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</si>
  <si>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</si>
  <si>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</si>
  <si>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</si>
  <si>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</si>
  <si>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</si>
  <si>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</si>
  <si>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</si>
  <si>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</si>
  <si>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</si>
  <si>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</si>
  <si>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</si>
  <si>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</si>
  <si>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</si>
  <si>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</si>
  <si>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</si>
  <si>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</si>
  <si>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</si>
  <si>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</si>
  <si>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</si>
  <si>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</si>
  <si>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</si>
  <si>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</si>
  <si>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</si>
  <si>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</si>
  <si>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</si>
  <si>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</si>
  <si>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</si>
  <si>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</si>
  <si>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</si>
  <si>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</si>
  <si>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</si>
  <si>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</si>
  <si>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</si>
  <si>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</si>
  <si>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</si>
  <si>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</si>
  <si>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</si>
  <si>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</si>
  <si>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</si>
  <si>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</si>
  <si>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</si>
  <si>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</si>
  <si>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</si>
  <si>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</si>
  <si>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</si>
  <si>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</si>
  <si>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</si>
  <si>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</si>
  <si>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</si>
  <si>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</si>
  <si>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</si>
  <si>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</si>
  <si>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</si>
  <si>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</si>
  <si>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</si>
  <si>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</si>
  <si>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</si>
  <si>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</si>
  <si>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</si>
  <si>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</si>
  <si>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</si>
  <si>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</si>
  <si>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</si>
  <si>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</si>
  <si>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</si>
  <si>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</si>
  <si>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</si>
  <si>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</si>
  <si>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</si>
  <si>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</si>
  <si>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</si>
  <si>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</si>
  <si>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</si>
  <si>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</si>
  <si>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</si>
  <si>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</si>
  <si>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</si>
  <si>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</si>
  <si>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</si>
  <si>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</si>
  <si>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</si>
  <si>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</si>
  <si>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</si>
  <si>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</si>
  <si>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</si>
  <si>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</si>
  <si>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</si>
  <si>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</si>
  <si>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</si>
  <si>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</si>
  <si>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</si>
  <si>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</si>
  <si>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</si>
  <si>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</si>
  <si>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</si>
  <si>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</si>
  <si>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</si>
  <si>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</si>
  <si>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</si>
  <si>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</si>
  <si>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</si>
  <si>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</si>
  <si>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</si>
  <si>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</si>
  <si>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</si>
  <si>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</si>
  <si>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</si>
  <si>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</si>
  <si>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</si>
  <si>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</si>
  <si>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</si>
  <si>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</si>
  <si>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</si>
  <si>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</si>
  <si>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</si>
  <si>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</si>
  <si>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</si>
  <si>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</si>
  <si>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</si>
  <si>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</si>
  <si>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</si>
  <si>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</si>
  <si>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</si>
  <si>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</si>
  <si>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</si>
  <si>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</si>
  <si>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</si>
  <si>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</si>
  <si>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</si>
  <si>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</si>
  <si>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</si>
  <si>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</si>
  <si>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</si>
  <si>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</si>
  <si>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</si>
  <si>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</si>
  <si>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</si>
  <si>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</si>
  <si>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</si>
  <si>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</si>
  <si>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</si>
  <si>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</si>
  <si>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</si>
  <si>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</si>
  <si>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</si>
  <si>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</si>
  <si>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</si>
  <si>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</si>
  <si>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</si>
  <si>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</si>
  <si>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</si>
  <si>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</si>
  <si>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</si>
  <si>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</si>
  <si>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</si>
  <si>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</si>
  <si>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</si>
  <si>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</si>
  <si>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</si>
  <si>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</si>
  <si>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</si>
  <si>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</si>
  <si>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</si>
  <si>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</si>
  <si>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</si>
  <si>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</si>
  <si>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</si>
  <si>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</si>
  <si>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</si>
  <si>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</si>
  <si>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</si>
  <si>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</si>
  <si>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</si>
  <si>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</si>
  <si>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</si>
  <si>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</si>
  <si>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</si>
  <si>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</si>
  <si>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</si>
  <si>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</si>
  <si>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</si>
  <si>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</si>
  <si>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</si>
  <si>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</si>
  <si>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</si>
  <si>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</si>
  <si>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</si>
  <si>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</si>
  <si>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</si>
  <si>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</si>
  <si>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</si>
  <si>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</si>
  <si>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</si>
  <si>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</si>
  <si>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</si>
  <si>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</si>
  <si>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</si>
  <si>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</si>
  <si>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</si>
  <si>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</si>
  <si>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</si>
  <si>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</si>
  <si>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</si>
  <si>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</si>
  <si>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</si>
  <si>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</si>
  <si>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</si>
  <si>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</si>
  <si>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</si>
  <si>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</si>
  <si>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</si>
  <si>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</si>
  <si>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</si>
  <si>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</si>
  <si>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</si>
  <si>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</si>
  <si>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</si>
  <si>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</si>
  <si>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</si>
  <si>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</si>
  <si>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</si>
  <si>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</si>
  <si>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</si>
  <si>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</si>
  <si>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</si>
  <si>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</si>
  <si>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</si>
  <si>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</si>
  <si>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</si>
  <si>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</si>
  <si>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</si>
  <si>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</si>
  <si>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</si>
  <si>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</si>
  <si>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</si>
  <si>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</si>
  <si>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</si>
  <si>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</si>
  <si>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</si>
  <si>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</si>
  <si>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</si>
  <si>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</si>
  <si>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</si>
  <si>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</si>
  <si>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</si>
  <si>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</si>
  <si>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</si>
  <si>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</si>
  <si>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</si>
  <si>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</si>
  <si>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</si>
  <si>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</si>
  <si>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</si>
  <si>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</si>
  <si>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</si>
  <si>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</si>
  <si>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</si>
  <si>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</si>
  <si>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</si>
  <si>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</si>
  <si>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</si>
  <si>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</si>
  <si>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</si>
  <si>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</si>
  <si>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</si>
  <si>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</si>
  <si>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</si>
  <si>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</si>
  <si>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</si>
  <si>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</si>
  <si>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</si>
  <si>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</si>
  <si>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</si>
  <si>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</si>
  <si>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</si>
  <si>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</si>
  <si>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</si>
  <si>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</si>
  <si>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</si>
  <si>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</si>
  <si>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</si>
  <si>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</si>
  <si>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</si>
  <si>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</si>
  <si>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</si>
  <si>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</si>
  <si>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</si>
  <si>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</si>
  <si>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</si>
  <si>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</si>
  <si>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</si>
  <si>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</si>
  <si>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</si>
  <si>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</si>
  <si>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</si>
  <si>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</si>
  <si>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</si>
  <si>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</si>
  <si>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</si>
  <si>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</si>
  <si>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</si>
  <si>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</si>
  <si>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</si>
  <si>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</si>
  <si>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</si>
  <si>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</si>
  <si>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</si>
  <si>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</si>
  <si>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</si>
  <si>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</si>
  <si>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</si>
  <si>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</si>
  <si>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</si>
  <si>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</si>
  <si>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</si>
  <si>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</si>
  <si>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</si>
  <si>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</si>
  <si>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</si>
  <si>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</si>
  <si>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</si>
  <si>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</si>
  <si>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</si>
  <si>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</si>
  <si>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</si>
  <si>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</si>
  <si>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</si>
  <si>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</si>
  <si>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</si>
  <si>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</si>
  <si>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</si>
  <si>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</si>
  <si>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</si>
  <si>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</si>
  <si>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</si>
  <si>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</si>
  <si>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</si>
  <si>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</si>
  <si>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</si>
  <si>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</si>
  <si>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</si>
  <si>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</si>
  <si>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</si>
  <si>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</si>
  <si>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</si>
  <si>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</si>
  <si>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</si>
  <si>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</si>
  <si>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</si>
  <si>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</si>
  <si>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</si>
  <si>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</si>
  <si>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</si>
  <si>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</si>
  <si>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</si>
  <si>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</si>
  <si>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</si>
  <si>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</si>
  <si>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</si>
  <si>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</si>
  <si>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</si>
  <si>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</si>
  <si>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</si>
  <si>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</si>
  <si>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</si>
  <si>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</si>
  <si>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</si>
  <si>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</si>
  <si>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</si>
  <si>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</si>
  <si>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</si>
  <si>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</si>
  <si>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</si>
  <si>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</si>
  <si>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</si>
  <si>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</si>
  <si>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</si>
  <si>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</si>
  <si>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</si>
  <si>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</si>
  <si>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</si>
  <si>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</si>
  <si>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</si>
  <si>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</si>
  <si>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</si>
  <si>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</si>
  <si>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</si>
  <si>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</si>
  <si>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</si>
  <si>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</si>
  <si>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</si>
  <si>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</si>
  <si>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</si>
  <si>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</si>
  <si>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</si>
  <si>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</si>
  <si>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</si>
  <si>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</si>
  <si>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</si>
  <si>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</si>
  <si>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</si>
  <si>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</si>
  <si>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</si>
  <si>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</si>
  <si>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</si>
  <si>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</si>
  <si>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</si>
  <si>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</si>
  <si>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</si>
  <si>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</si>
  <si>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</si>
  <si>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</si>
  <si>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</si>
  <si>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</si>
  <si>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</si>
  <si>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</si>
  <si>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</si>
  <si>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</si>
  <si>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</si>
  <si>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</si>
  <si>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</si>
  <si>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</si>
  <si>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</si>
  <si>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</si>
  <si>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</si>
  <si>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</si>
  <si>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</si>
  <si>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</si>
  <si>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</si>
  <si>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</si>
  <si>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</si>
  <si>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</si>
  <si>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</si>
  <si>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</si>
  <si>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</si>
  <si>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</si>
  <si>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</si>
  <si>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</si>
  <si>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</si>
  <si>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</si>
  <si>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</si>
  <si>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</si>
  <si>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</si>
  <si>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</si>
  <si>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</si>
  <si>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</si>
  <si>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</si>
  <si>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</si>
  <si>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</si>
  <si>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</si>
  <si>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</si>
  <si>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</si>
  <si>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</si>
  <si>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</si>
  <si>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</si>
  <si>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</si>
  <si>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</si>
  <si>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</si>
  <si>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</si>
  <si>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</si>
  <si>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</si>
  <si>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</si>
  <si>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</si>
  <si>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</si>
  <si>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</si>
  <si>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</si>
  <si>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</si>
  <si>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</si>
  <si>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</si>
  <si>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</si>
  <si>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</si>
  <si>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</si>
  <si>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</si>
  <si>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</si>
  <si>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</si>
  <si>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</si>
  <si>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</si>
  <si>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</si>
  <si>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</si>
  <si>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</si>
  <si>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</si>
  <si>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</si>
  <si>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</si>
  <si>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</si>
  <si>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</si>
  <si>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</si>
  <si>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</si>
  <si>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</si>
  <si>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</si>
  <si>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</si>
  <si>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</si>
  <si>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</si>
  <si>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</si>
  <si>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</si>
  <si>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</si>
  <si>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</si>
  <si>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</si>
  <si>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</si>
  <si>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</si>
  <si>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</si>
  <si>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</si>
  <si>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</si>
  <si>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</si>
  <si>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</si>
  <si>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</si>
  <si>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</si>
  <si>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</si>
  <si>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</si>
  <si>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</si>
  <si>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</si>
  <si>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</si>
  <si>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</si>
  <si>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</si>
  <si>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</si>
  <si>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</si>
  <si>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</si>
  <si>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</si>
  <si>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</si>
  <si>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</si>
  <si>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</si>
  <si>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</si>
  <si>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</si>
  <si>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</si>
  <si>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</si>
  <si>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</si>
  <si>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</si>
  <si>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</si>
  <si>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</si>
  <si>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</si>
  <si>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</si>
  <si>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</si>
  <si>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</si>
  <si>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</si>
  <si>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</si>
  <si>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</si>
  <si>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</si>
  <si>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</si>
  <si>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</si>
  <si>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</si>
  <si>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</si>
  <si>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</si>
  <si>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</si>
  <si>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</si>
  <si>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</si>
  <si>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</si>
  <si>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</si>
  <si>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</si>
  <si>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</si>
  <si>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</si>
  <si>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</si>
  <si>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</si>
  <si>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</si>
  <si>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</si>
  <si>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</si>
  <si>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</si>
  <si>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</si>
  <si>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</si>
  <si>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</si>
  <si>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</si>
  <si>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</si>
  <si>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</si>
  <si>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</si>
  <si>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</si>
  <si>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</si>
  <si>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</si>
  <si>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</si>
  <si>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</si>
  <si>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</si>
  <si>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</si>
  <si>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</si>
  <si>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</si>
  <si>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</si>
  <si>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</si>
  <si>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</si>
  <si>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</si>
  <si>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</si>
  <si>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</si>
  <si>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</si>
  <si>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</si>
  <si>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</si>
  <si>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</si>
  <si>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</si>
  <si>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</si>
  <si>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</si>
  <si>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</si>
  <si>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</si>
  <si>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</si>
  <si>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</si>
  <si>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</si>
  <si>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</si>
  <si>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</si>
  <si>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</si>
  <si>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</si>
  <si>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</si>
  <si>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</si>
  <si>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</si>
  <si>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</si>
  <si>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</si>
  <si>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</si>
  <si>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</si>
  <si>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</si>
  <si>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</si>
  <si>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</si>
  <si>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</si>
  <si>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</si>
  <si>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</si>
  <si>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</si>
  <si>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</si>
  <si>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</si>
  <si>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</si>
  <si>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</si>
  <si>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</si>
  <si>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</si>
  <si>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</si>
  <si>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</si>
  <si>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</si>
  <si>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</si>
  <si>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</si>
  <si>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</si>
  <si>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</si>
  <si>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</si>
  <si>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</si>
  <si>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</si>
  <si>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</si>
  <si>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</si>
  <si>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</si>
  <si>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</si>
  <si>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</si>
  <si>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</si>
  <si>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</si>
  <si>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</si>
  <si>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</si>
  <si>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</si>
  <si>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</si>
  <si>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</si>
  <si>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</si>
  <si>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</si>
  <si>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</si>
  <si>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</si>
  <si>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</si>
  <si>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</si>
  <si>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</si>
  <si>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</si>
  <si>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</si>
  <si>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</si>
  <si>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</si>
  <si>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</si>
  <si>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</si>
  <si>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</si>
  <si>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</si>
  <si>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</si>
  <si>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</si>
  <si>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</si>
  <si>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</si>
  <si>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</si>
  <si>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</si>
  <si>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</si>
  <si>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</si>
  <si>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</si>
  <si>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</si>
  <si>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</si>
  <si>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</si>
  <si>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</si>
  <si>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</si>
  <si>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</si>
  <si>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</si>
  <si>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</si>
  <si>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</si>
  <si>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</si>
  <si>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</si>
  <si>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</si>
  <si>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</si>
  <si>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</si>
  <si>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</si>
  <si>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</si>
  <si>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</si>
  <si>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</si>
  <si>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</si>
  <si>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</si>
  <si>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</si>
  <si>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</si>
  <si>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</si>
  <si>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</si>
  <si>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</si>
  <si>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</si>
  <si>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</si>
  <si>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</si>
  <si>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</si>
  <si>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</si>
  <si>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</si>
  <si>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</si>
  <si>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</si>
  <si>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</si>
  <si>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</si>
  <si>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</si>
  <si>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</si>
  <si>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</si>
  <si>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</si>
  <si>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</si>
  <si>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</si>
  <si>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</si>
  <si>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</si>
  <si>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</si>
  <si>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</si>
  <si>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</si>
  <si>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</si>
  <si>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</si>
  <si>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</si>
  <si>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</si>
  <si>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</si>
  <si>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</si>
  <si>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</si>
  <si>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</si>
  <si>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</si>
  <si>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</si>
  <si>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</si>
  <si>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</si>
  <si>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</si>
  <si>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</si>
  <si>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</si>
  <si>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</si>
  <si>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</si>
  <si>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</si>
  <si>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</si>
  <si>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</si>
  <si>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</si>
  <si>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</si>
  <si>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</si>
  <si>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</si>
  <si>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</si>
  <si>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</si>
  <si>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</si>
  <si>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</si>
  <si>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</si>
  <si>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</si>
  <si>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</si>
  <si>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</si>
  <si>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</si>
  <si>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</si>
  <si>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</si>
  <si>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</si>
  <si>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</si>
  <si>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</si>
  <si>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</si>
  <si>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</si>
  <si>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</si>
  <si>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</si>
  <si>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</si>
  <si>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</si>
  <si>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</si>
  <si>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</si>
  <si>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</si>
  <si>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</si>
  <si>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</si>
  <si>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</si>
  <si>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</si>
  <si>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</si>
  <si>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</si>
  <si>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</si>
  <si>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</si>
  <si>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</si>
  <si>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</si>
  <si>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</si>
  <si>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</si>
  <si>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</si>
  <si>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</si>
  <si>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</si>
  <si>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</si>
  <si>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</si>
  <si>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</si>
  <si>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</si>
  <si>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</si>
  <si>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</si>
  <si>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</si>
  <si>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</si>
  <si>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</si>
  <si>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</si>
  <si>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</si>
  <si>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</si>
  <si>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</si>
  <si>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</si>
  <si>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</si>
  <si>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</si>
  <si>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</si>
  <si>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</si>
  <si>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</si>
  <si>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</si>
  <si>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</si>
  <si>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</si>
  <si>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</si>
  <si>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</si>
  <si>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</si>
  <si>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</si>
  <si>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</si>
  <si>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</si>
  <si>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</si>
  <si>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</si>
  <si>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</si>
  <si>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</si>
  <si>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</si>
  <si>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</si>
  <si>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</si>
  <si>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</si>
  <si>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</si>
  <si>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</si>
  <si>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</si>
  <si>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</si>
  <si>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</si>
  <si>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</si>
  <si>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</si>
  <si>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</si>
  <si>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</si>
  <si>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</si>
  <si>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</si>
  <si>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</si>
  <si>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</si>
  <si>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</si>
  <si>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</si>
  <si>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</si>
  <si>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</si>
  <si>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</si>
  <si>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</si>
  <si>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</si>
  <si>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</si>
  <si>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</si>
  <si>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</si>
  <si>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</si>
  <si>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</si>
  <si>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</si>
  <si>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</si>
  <si>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</si>
  <si>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</si>
  <si>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</si>
  <si>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</si>
  <si>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</si>
  <si>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</si>
  <si>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</si>
  <si>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</si>
  <si>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</si>
  <si>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</si>
  <si>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</si>
  <si>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</si>
  <si>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</si>
  <si>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</si>
  <si>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</si>
  <si>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</si>
  <si>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</si>
  <si>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</si>
  <si>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</si>
  <si>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</si>
  <si>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</si>
  <si>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</si>
  <si>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</si>
  <si>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</si>
  <si>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</si>
  <si>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</si>
  <si>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</si>
  <si>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</si>
  <si>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</si>
  <si>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</si>
  <si>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</si>
  <si>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</si>
  <si>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</si>
  <si>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</si>
  <si>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</si>
  <si>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</si>
  <si>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</si>
  <si>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</si>
  <si>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</si>
  <si>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</si>
  <si>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</si>
  <si>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</si>
  <si>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</si>
  <si>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</si>
  <si>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</si>
  <si>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</si>
  <si>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</si>
  <si>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</si>
  <si>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</si>
  <si>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</si>
  <si>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</si>
  <si>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</si>
  <si>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</si>
  <si>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</si>
  <si>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</si>
  <si>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</si>
  <si>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</si>
  <si>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</si>
  <si>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</si>
  <si>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</si>
  <si>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</si>
  <si>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</si>
  <si>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</si>
  <si>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</si>
  <si>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</si>
  <si>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</si>
  <si>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</si>
  <si>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</si>
  <si>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</si>
  <si>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</si>
  <si>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</si>
  <si>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</si>
  <si>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</si>
  <si>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</si>
  <si>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</si>
  <si>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</si>
  <si>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</si>
  <si>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</si>
  <si>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</si>
  <si>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</si>
  <si>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</si>
  <si>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</si>
  <si>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</si>
  <si>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</si>
  <si>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</si>
  <si>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</si>
  <si>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</si>
  <si>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</si>
  <si>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</si>
  <si>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</si>
  <si>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</si>
  <si>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</si>
  <si>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</si>
  <si>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</si>
  <si>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</si>
  <si>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</si>
  <si>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</si>
  <si>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</si>
  <si>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</si>
  <si>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</si>
  <si>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</si>
  <si>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</si>
  <si>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</si>
  <si>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</si>
  <si>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</si>
  <si>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</si>
  <si>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</si>
  <si>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</si>
  <si>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</si>
  <si>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</si>
  <si>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</si>
  <si>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</si>
  <si>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</si>
  <si>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</si>
  <si>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</si>
  <si>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</si>
  <si>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</si>
  <si>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</si>
  <si>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</si>
  <si>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</si>
  <si>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</si>
  <si>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</si>
  <si>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</si>
  <si>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</si>
  <si>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</si>
  <si>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</si>
  <si>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</si>
  <si>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</si>
  <si>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</si>
  <si>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</si>
  <si>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</si>
  <si>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</si>
  <si>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</si>
  <si>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</si>
  <si>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</si>
  <si>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</si>
  <si>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</si>
  <si>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</si>
  <si>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</si>
  <si>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</si>
  <si>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</si>
  <si>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</si>
  <si>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</si>
  <si>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</si>
  <si>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</si>
  <si>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</si>
  <si>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</si>
  <si>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</si>
  <si>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</si>
  <si>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</si>
  <si>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</si>
  <si>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</si>
  <si>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</si>
  <si>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</si>
  <si>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</si>
  <si>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</si>
  <si>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</si>
  <si>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</si>
  <si>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</si>
  <si>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</si>
  <si>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</si>
  <si>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</si>
  <si>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</si>
  <si>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</si>
  <si>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</si>
  <si>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</si>
  <si>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</si>
  <si>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</si>
  <si>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</si>
  <si>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</si>
  <si>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</si>
  <si>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</si>
  <si>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</si>
  <si>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</si>
  <si>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</si>
  <si>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</si>
  <si>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</si>
  <si>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</si>
  <si>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</si>
  <si>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</si>
  <si>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</si>
  <si>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</si>
  <si>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</si>
  <si>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</si>
  <si>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</si>
  <si>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</si>
  <si>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</si>
  <si>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</si>
  <si>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</si>
  <si>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</si>
  <si>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</si>
  <si>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</si>
  <si>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</si>
  <si>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</si>
  <si>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</si>
  <si>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</si>
  <si>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</si>
  <si>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</si>
  <si>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</si>
  <si>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</si>
  <si>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</si>
  <si>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</si>
  <si>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</si>
  <si>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</si>
  <si>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</si>
  <si>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</si>
  <si>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</si>
  <si>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</si>
  <si>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</si>
  <si>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</si>
  <si>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</si>
  <si>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</si>
  <si>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</si>
  <si>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</si>
  <si>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</si>
  <si>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</si>
  <si>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</si>
  <si>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</si>
  <si>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</si>
  <si>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</si>
  <si>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</si>
  <si>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</si>
  <si>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</si>
  <si>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</si>
  <si>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</si>
  <si>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</si>
  <si>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</si>
  <si>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</si>
  <si>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</si>
  <si>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</si>
  <si>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</si>
  <si>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</si>
  <si>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</si>
  <si>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</si>
  <si>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</si>
  <si>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</si>
  <si>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</si>
  <si>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</si>
  <si>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</si>
  <si>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</si>
  <si>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</si>
  <si>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</si>
  <si>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</si>
  <si>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</si>
  <si>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</si>
  <si>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</si>
  <si>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</si>
  <si>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</si>
  <si>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</si>
  <si>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</si>
  <si>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</si>
  <si>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</si>
  <si>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</si>
  <si>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</si>
  <si>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</si>
  <si>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</si>
  <si>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</si>
  <si>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</si>
  <si>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</si>
  <si>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</si>
  <si>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</si>
  <si>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</si>
  <si>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</si>
  <si>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</si>
  <si>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</si>
  <si>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</si>
  <si>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</si>
  <si>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</si>
  <si>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</si>
  <si>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</si>
  <si>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</si>
  <si>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</si>
  <si>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</si>
  <si>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</si>
  <si>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</si>
  <si>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</si>
  <si>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</si>
  <si>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</si>
  <si>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</si>
  <si>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</si>
  <si>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</si>
  <si>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</si>
  <si>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</si>
  <si>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</si>
  <si>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</si>
  <si>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</si>
  <si>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</si>
  <si>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</si>
  <si>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</si>
  <si>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</si>
  <si>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</si>
  <si>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</si>
  <si>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</si>
  <si>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</si>
  <si>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</si>
  <si>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</si>
  <si>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</si>
  <si>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</si>
  <si>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</si>
  <si>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</si>
  <si>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</si>
  <si>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</si>
  <si>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</si>
  <si>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</si>
  <si>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</si>
  <si>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</si>
  <si>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</si>
  <si>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</si>
  <si>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</si>
  <si>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</si>
  <si>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</si>
  <si>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</si>
  <si>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</si>
  <si>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</si>
  <si>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</si>
  <si>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</si>
  <si>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</si>
  <si>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</si>
  <si>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</si>
  <si>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</si>
  <si>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</si>
  <si>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</si>
  <si>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</si>
  <si>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</si>
  <si>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</si>
  <si>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</si>
  <si>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</si>
  <si>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</si>
  <si>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</si>
  <si>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</si>
  <si>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</si>
  <si>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</si>
  <si>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</si>
  <si>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</si>
  <si>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</si>
  <si>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</si>
  <si>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</si>
  <si>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</si>
  <si>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</si>
  <si>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</si>
  <si>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</si>
  <si>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</si>
  <si>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</si>
  <si>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</si>
  <si>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</si>
  <si>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</si>
  <si>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</si>
  <si>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</si>
  <si>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</si>
  <si>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</si>
  <si>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</si>
  <si>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</si>
  <si>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</si>
  <si>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</si>
  <si>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</si>
  <si>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</si>
  <si>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</si>
  <si>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</si>
  <si>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</si>
  <si>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</si>
  <si>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</si>
  <si>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</si>
  <si>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</si>
  <si>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</si>
  <si>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</si>
  <si>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</si>
  <si>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</si>
  <si>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</si>
  <si>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</si>
  <si>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</si>
  <si>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</si>
  <si>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</si>
  <si>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</si>
  <si>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</si>
  <si>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</si>
  <si>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</si>
  <si>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</si>
  <si>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</si>
  <si>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</si>
  <si>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</si>
  <si>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</si>
  <si>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</si>
  <si>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</si>
  <si>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</si>
  <si>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</si>
  <si>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</si>
  <si>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</si>
  <si>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</si>
  <si>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</si>
  <si>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</si>
  <si>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</si>
  <si>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</si>
  <si>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</si>
  <si>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</si>
  <si>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</si>
  <si>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</si>
  <si>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</si>
  <si>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</si>
  <si>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</si>
  <si>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</si>
  <si>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</si>
  <si>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</si>
  <si>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</si>
  <si>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</si>
  <si>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</si>
  <si>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</si>
  <si>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</si>
  <si>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</si>
  <si>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</si>
  <si>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</si>
  <si>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</si>
  <si>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</si>
  <si>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</si>
  <si>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</si>
  <si>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</si>
  <si>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</si>
  <si>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</si>
  <si>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</si>
  <si>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</si>
  <si>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</si>
  <si>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</si>
  <si>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</si>
  <si>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</si>
  <si>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</si>
  <si>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</si>
  <si>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</si>
  <si>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</si>
  <si>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</si>
  <si>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</si>
  <si>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</si>
  <si>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</si>
  <si>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</si>
  <si>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</si>
  <si>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</si>
  <si>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</si>
  <si>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</si>
  <si>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</si>
  <si>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</si>
  <si>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</si>
  <si>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</si>
  <si>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</si>
  <si>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</si>
  <si>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</si>
  <si>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</si>
  <si>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</si>
  <si>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</si>
  <si>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</si>
  <si>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</si>
  <si>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</si>
  <si>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</si>
  <si>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</si>
  <si>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</si>
  <si>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</si>
  <si>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</si>
  <si>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</si>
  <si>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</si>
  <si>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</si>
  <si>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</si>
  <si>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</si>
  <si>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</si>
  <si>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</si>
  <si>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</si>
  <si>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</si>
  <si>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</si>
  <si>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</si>
  <si>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</si>
  <si>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</si>
  <si>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</si>
  <si>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</si>
  <si>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</si>
  <si>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</si>
  <si>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</si>
  <si>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</si>
  <si>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</si>
  <si>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</si>
  <si>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</si>
  <si>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</si>
  <si>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</si>
  <si>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</si>
  <si>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</si>
  <si>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</si>
  <si>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</si>
  <si>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</si>
  <si>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</si>
  <si>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</si>
  <si>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</si>
  <si>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</si>
  <si>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</si>
  <si>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</si>
  <si>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</si>
  <si>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</si>
  <si>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</si>
  <si>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</si>
  <si>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</si>
  <si>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</si>
  <si>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</si>
  <si>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</si>
  <si>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</si>
  <si>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</si>
  <si>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</si>
  <si>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</si>
  <si>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</si>
  <si>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</si>
  <si>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</si>
  <si>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</si>
  <si>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</si>
  <si>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</si>
  <si>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</si>
  <si>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</si>
  <si>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</si>
  <si>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</si>
  <si>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</si>
  <si>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</si>
  <si>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</si>
  <si>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</si>
  <si>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</si>
  <si>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</si>
  <si>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</si>
  <si>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</si>
  <si>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</si>
  <si>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</si>
  <si>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</si>
  <si>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</si>
  <si>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</si>
  <si>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</si>
  <si>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</si>
  <si>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</si>
  <si>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</si>
  <si>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</si>
  <si>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</si>
  <si>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</si>
  <si>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</si>
  <si>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</si>
  <si>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</si>
  <si>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</si>
  <si>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</si>
  <si>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</si>
  <si>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</si>
  <si>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</si>
  <si>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</si>
  <si>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</si>
  <si>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</si>
  <si>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</si>
  <si>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</si>
  <si>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</si>
  <si>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</si>
  <si>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</si>
  <si>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</si>
  <si>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</si>
  <si>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</si>
  <si>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</si>
  <si>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</si>
  <si>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</si>
  <si>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</si>
  <si>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</si>
  <si>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</si>
  <si>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</si>
  <si>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</si>
  <si>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</si>
  <si>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</si>
  <si>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</si>
  <si>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</si>
  <si>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</si>
  <si>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</si>
  <si>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</si>
  <si>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</si>
  <si>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</si>
  <si>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</si>
  <si>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</si>
  <si>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</si>
  <si>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</si>
  <si>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</si>
  <si>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</si>
  <si>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</si>
  <si>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</si>
  <si>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</si>
  <si>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</si>
  <si>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</si>
  <si>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</si>
  <si>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</si>
  <si>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</si>
  <si>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</si>
  <si>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</si>
  <si>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</si>
  <si>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</si>
  <si>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</si>
  <si>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</si>
  <si>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</si>
  <si>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</si>
  <si>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</si>
  <si>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</si>
  <si>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</si>
  <si>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</si>
  <si>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</si>
  <si>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</si>
  <si>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</si>
  <si>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</si>
  <si>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</si>
  <si>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</si>
  <si>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</si>
  <si>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</si>
  <si>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</si>
  <si>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</si>
  <si>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</si>
  <si>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</si>
  <si>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</si>
  <si>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</si>
  <si>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</si>
  <si>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</si>
  <si>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</si>
  <si>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</si>
  <si>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</si>
  <si>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</si>
  <si>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</si>
  <si>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</si>
  <si>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</si>
  <si>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</si>
  <si>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</si>
  <si>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</si>
  <si>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</si>
  <si>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</si>
  <si>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</si>
  <si>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</si>
  <si>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</si>
  <si>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</si>
  <si>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</si>
  <si>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</si>
  <si>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</si>
  <si>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</si>
  <si>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</si>
  <si>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</si>
  <si>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</si>
  <si>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</si>
  <si>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</si>
  <si>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</si>
  <si>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</si>
  <si>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</si>
  <si>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</si>
  <si>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</si>
  <si>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</si>
  <si>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</si>
  <si>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</si>
  <si>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</si>
  <si>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</si>
  <si>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</si>
  <si>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</si>
  <si>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</si>
  <si>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</si>
  <si>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</si>
  <si>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</si>
  <si>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</si>
  <si>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</si>
  <si>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</si>
  <si>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</si>
  <si>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</si>
  <si>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</si>
  <si>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</si>
  <si>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</si>
  <si>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</si>
  <si>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</si>
  <si>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</si>
  <si>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</si>
  <si>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</si>
  <si>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</si>
  <si>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</si>
  <si>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</si>
  <si>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</si>
  <si>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</si>
  <si>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</si>
  <si>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</si>
  <si>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</si>
  <si>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</si>
  <si>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</si>
  <si>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</si>
  <si>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</si>
  <si>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</si>
  <si>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</si>
  <si>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</si>
  <si>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</si>
  <si>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</si>
  <si>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</si>
  <si>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</si>
  <si>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</si>
  <si>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</si>
  <si>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</si>
  <si>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</si>
  <si>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</si>
  <si>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</si>
  <si>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</si>
  <si>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</si>
  <si>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</si>
  <si>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</si>
  <si>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</si>
  <si>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</si>
  <si>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</si>
  <si>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</si>
  <si>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</si>
  <si>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</si>
  <si>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</si>
  <si>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</si>
  <si>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</si>
  <si>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</si>
  <si>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</si>
  <si>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</si>
  <si>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</si>
  <si>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</si>
  <si>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</si>
  <si>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</si>
  <si>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</si>
  <si>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</si>
  <si>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</si>
  <si>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</si>
  <si>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</si>
  <si>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</si>
  <si>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</si>
  <si>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</si>
  <si>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</si>
  <si>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</si>
  <si>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</si>
  <si>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</si>
  <si>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</si>
  <si>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</si>
  <si>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</si>
  <si>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</si>
  <si>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</si>
  <si>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</si>
  <si>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</si>
  <si>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</si>
  <si>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</si>
  <si>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</si>
  <si>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</si>
  <si>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</si>
  <si>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</si>
  <si>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</si>
  <si>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</si>
  <si>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</si>
  <si>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</si>
  <si>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</si>
  <si>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</si>
  <si>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</si>
  <si>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</si>
  <si>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</si>
  <si>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</si>
  <si>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</si>
  <si>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</si>
  <si>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</si>
  <si>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</si>
  <si>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</si>
  <si>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</si>
  <si>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</si>
  <si>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</si>
  <si>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</si>
  <si>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</si>
  <si>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</si>
  <si>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</si>
  <si>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</si>
  <si>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</si>
  <si>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</si>
  <si>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</si>
  <si>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</si>
  <si>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</si>
  <si>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</si>
  <si>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</si>
  <si>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</si>
  <si>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</si>
  <si>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</si>
  <si>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</si>
  <si>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</si>
  <si>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</si>
  <si>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</si>
  <si>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</si>
  <si>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</si>
  <si>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</si>
  <si>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</si>
  <si>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</si>
  <si>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</si>
  <si>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</si>
  <si>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</si>
  <si>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</si>
  <si>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</si>
  <si>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</si>
  <si>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</si>
  <si>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</si>
  <si>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</si>
  <si>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</si>
  <si>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</si>
  <si>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</si>
  <si>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</si>
  <si>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</si>
  <si>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</si>
  <si>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</si>
  <si>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</si>
  <si>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</si>
  <si>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</si>
  <si>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</si>
  <si>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</si>
  <si>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</si>
  <si>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</si>
  <si>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</si>
  <si>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</si>
  <si>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</si>
  <si>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</si>
  <si>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</si>
  <si>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</si>
  <si>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</si>
  <si>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</si>
  <si>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</si>
  <si>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</si>
  <si>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</si>
  <si>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</si>
  <si>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</si>
  <si>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</si>
  <si>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</si>
  <si>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</si>
  <si>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</si>
  <si>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</si>
  <si>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</si>
  <si>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</si>
  <si>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</si>
  <si>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</si>
  <si>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</si>
  <si>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</si>
  <si>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</si>
  <si>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</si>
  <si>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</si>
  <si>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</si>
  <si>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</si>
  <si>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</si>
  <si>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</si>
  <si>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</si>
  <si>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</si>
  <si>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</si>
  <si>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</si>
  <si>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</si>
  <si>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</si>
  <si>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</si>
  <si>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</si>
  <si>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</si>
  <si>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</si>
  <si>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</si>
  <si>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</si>
  <si>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</si>
  <si>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</si>
  <si>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</si>
  <si>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</si>
  <si>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</si>
  <si>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</si>
  <si>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</si>
  <si>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</si>
  <si>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</si>
  <si>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</si>
  <si>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</si>
  <si>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</si>
  <si>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</si>
  <si>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</si>
  <si>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</si>
  <si>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</si>
  <si>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</si>
  <si>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</si>
  <si>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</si>
  <si>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</si>
  <si>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</si>
  <si>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</si>
  <si>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</si>
  <si>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</si>
  <si>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</si>
  <si>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</si>
  <si>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</si>
  <si>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</si>
  <si>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</si>
  <si>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</si>
  <si>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</si>
  <si>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</si>
  <si>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</si>
  <si>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</si>
  <si>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</si>
  <si>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</si>
  <si>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</si>
  <si>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</si>
  <si>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</si>
  <si>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</si>
  <si>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</si>
  <si>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</si>
  <si>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</si>
  <si>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</si>
  <si>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</si>
  <si>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</si>
  <si>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</si>
  <si>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</si>
  <si>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</si>
  <si>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</si>
  <si>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</si>
  <si>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</si>
  <si>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</si>
  <si>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</si>
  <si>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</si>
  <si>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</si>
  <si>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</si>
  <si>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</si>
  <si>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</si>
  <si>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</si>
  <si>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</si>
  <si>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</si>
  <si>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</si>
  <si>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</si>
  <si>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</si>
  <si>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</si>
  <si>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</si>
  <si>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</si>
  <si>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</si>
  <si>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</si>
  <si>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</si>
  <si>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</si>
  <si>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</si>
  <si>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</si>
  <si>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</si>
  <si>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</si>
  <si>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</si>
  <si>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</si>
  <si>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</si>
  <si>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</si>
  <si>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</si>
  <si>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</si>
  <si>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</si>
  <si>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</si>
  <si>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</si>
  <si>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</si>
  <si>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</si>
  <si>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</si>
  <si>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</si>
  <si>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</si>
  <si>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</si>
  <si>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</si>
  <si>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</si>
  <si>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</si>
  <si>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</si>
  <si>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</si>
  <si>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</si>
  <si>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</si>
  <si>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</si>
  <si>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</si>
  <si>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</si>
  <si>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</si>
  <si>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</si>
  <si>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</si>
  <si>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</si>
  <si>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</si>
  <si>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</si>
  <si>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</si>
  <si>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</si>
  <si>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</si>
  <si>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</si>
  <si>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</si>
  <si>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</si>
  <si>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</si>
  <si>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</si>
  <si>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</si>
  <si>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</si>
  <si>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</si>
  <si>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</si>
  <si>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</si>
  <si>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</si>
  <si>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</si>
  <si>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</si>
  <si>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</si>
  <si>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</si>
  <si>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</si>
  <si>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</si>
  <si>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</si>
  <si>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</si>
  <si>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</si>
  <si>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</si>
  <si>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</si>
  <si>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</si>
  <si>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</si>
  <si>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</si>
  <si>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</si>
  <si>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</si>
  <si>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</si>
  <si>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</si>
  <si>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</si>
  <si>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</si>
  <si>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</si>
  <si>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</si>
  <si>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</si>
  <si>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</si>
  <si>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</si>
  <si>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</si>
  <si>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</si>
  <si>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</si>
  <si>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</si>
  <si>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</si>
  <si>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</si>
  <si>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</si>
  <si>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</si>
  <si>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</si>
  <si>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</si>
  <si>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</si>
  <si>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</si>
  <si>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</si>
  <si>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</si>
  <si>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</si>
  <si>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</si>
  <si>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</si>
  <si>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</si>
  <si>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</si>
  <si>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</si>
  <si>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</si>
  <si>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</si>
  <si>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</si>
  <si>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</si>
  <si>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</si>
  <si>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</si>
  <si>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</si>
  <si>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</si>
  <si>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</si>
  <si>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</si>
  <si>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</si>
  <si>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</si>
  <si>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</si>
  <si>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</si>
  <si>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</si>
  <si>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</si>
  <si>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</si>
  <si>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</si>
  <si>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</si>
  <si>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</si>
  <si>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</si>
  <si>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</si>
  <si>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</si>
  <si>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</si>
  <si>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</si>
  <si>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</si>
  <si>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</si>
  <si>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</si>
  <si>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</si>
  <si>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</si>
  <si>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</si>
  <si>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</si>
  <si>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</si>
  <si>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</si>
  <si>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</si>
  <si>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</si>
  <si>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</si>
  <si>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</si>
  <si>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</si>
  <si>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</si>
  <si>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</si>
  <si>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</si>
  <si>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</si>
  <si>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</si>
  <si>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</si>
  <si>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</si>
  <si>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</si>
  <si>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</si>
  <si>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</si>
  <si>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</si>
  <si>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</si>
  <si>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</si>
  <si>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</si>
  <si>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</si>
  <si>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</si>
  <si>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</si>
  <si>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</si>
  <si>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</si>
  <si>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</si>
  <si>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</si>
  <si>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</si>
  <si>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</si>
  <si>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</si>
  <si>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</si>
  <si>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</si>
  <si>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</si>
  <si>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</si>
  <si>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</si>
  <si>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</si>
  <si>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</si>
  <si>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</si>
  <si>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</si>
  <si>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</si>
  <si>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</si>
  <si>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</si>
  <si>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</si>
  <si>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</si>
  <si>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</si>
  <si>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</si>
  <si>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</si>
  <si>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</si>
  <si>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</si>
  <si>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</si>
  <si>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</si>
  <si>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</si>
  <si>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</si>
  <si>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</si>
  <si>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</si>
  <si>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</si>
  <si>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</si>
  <si>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</si>
  <si>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</si>
  <si>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</si>
  <si>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</si>
  <si>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</si>
  <si>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</si>
  <si>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</si>
  <si>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</si>
  <si>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</si>
  <si>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</si>
  <si>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</si>
  <si>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</si>
  <si>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</si>
  <si>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</si>
  <si>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</si>
  <si>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</si>
  <si>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</si>
  <si>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</si>
  <si>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</si>
  <si>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</si>
  <si>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</si>
  <si>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</si>
  <si>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</si>
  <si>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</si>
  <si>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</si>
  <si>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</si>
  <si>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</si>
  <si>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</si>
  <si>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</si>
  <si>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</si>
  <si>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</si>
  <si>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</si>
  <si>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</si>
  <si>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</si>
  <si>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</si>
  <si>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</si>
  <si>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</si>
  <si>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</si>
  <si>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</si>
  <si>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</si>
  <si>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</si>
  <si>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</si>
  <si>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</si>
  <si>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</si>
  <si>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</si>
  <si>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</si>
  <si>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</si>
  <si>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</si>
  <si>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</si>
  <si>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</si>
  <si>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</si>
  <si>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</si>
  <si>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</si>
  <si>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</si>
  <si>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</si>
  <si>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</si>
  <si>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</si>
  <si>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</si>
  <si>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</si>
  <si>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</si>
  <si>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</si>
  <si>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</si>
  <si>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</si>
  <si>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</si>
  <si>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</si>
  <si>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</si>
  <si>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</si>
  <si>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</si>
  <si>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</si>
  <si>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</si>
  <si>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</si>
  <si>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</si>
  <si>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</si>
  <si>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</si>
  <si>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</si>
  <si>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</si>
  <si>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</si>
  <si>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</si>
  <si>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</si>
  <si>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</si>
  <si>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</si>
  <si>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</si>
  <si>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</si>
  <si>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</si>
  <si>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</si>
  <si>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</si>
  <si>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</si>
  <si>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</si>
  <si>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</si>
  <si>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</si>
  <si>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</si>
  <si>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</si>
  <si>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</si>
  <si>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</si>
  <si>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</si>
  <si>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</si>
  <si>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</si>
  <si>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</si>
  <si>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</si>
  <si>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</si>
  <si>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</si>
  <si>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</si>
  <si>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</si>
  <si>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</si>
  <si>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</si>
  <si>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</si>
  <si>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</si>
  <si>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</si>
  <si>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</si>
  <si>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</si>
  <si>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</si>
  <si>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</si>
  <si>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</si>
  <si>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</si>
  <si>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</si>
  <si>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</si>
  <si>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</si>
  <si>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</si>
  <si>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</si>
  <si>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</si>
  <si>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</si>
  <si>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</si>
  <si>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</si>
  <si>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</si>
  <si>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</si>
  <si>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</si>
  <si>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</si>
  <si>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</si>
  <si>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</si>
  <si>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</si>
  <si>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</si>
  <si>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</si>
  <si>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</si>
  <si>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</si>
  <si>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</si>
  <si>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</si>
  <si>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</si>
  <si>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</si>
  <si>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</si>
  <si>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</si>
  <si>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</si>
  <si>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</si>
  <si>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</si>
  <si>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</si>
  <si>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</si>
  <si>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</si>
  <si>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</si>
  <si>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</si>
  <si>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</si>
  <si>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</si>
  <si>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</si>
  <si>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</si>
  <si>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</si>
  <si>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</si>
  <si>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</si>
  <si>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</si>
  <si>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</si>
  <si>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</si>
  <si>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</si>
  <si>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</si>
  <si>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</si>
  <si>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</si>
  <si>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</si>
  <si>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</si>
  <si>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</si>
  <si>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</si>
  <si>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</si>
  <si>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</si>
  <si>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</si>
  <si>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</si>
  <si>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</si>
  <si>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</si>
  <si>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</si>
  <si>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</si>
  <si>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</si>
  <si>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</si>
  <si>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</si>
  <si>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</si>
  <si>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</si>
  <si>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</si>
  <si>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</si>
  <si>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</si>
  <si>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</si>
  <si>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</si>
  <si>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</si>
  <si>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</si>
  <si>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</si>
  <si>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</si>
  <si>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</si>
  <si>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</si>
  <si>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</si>
  <si>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</si>
  <si>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</si>
  <si>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</si>
  <si>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</si>
  <si>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</si>
  <si>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</si>
  <si>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</si>
  <si>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</si>
  <si>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</si>
  <si>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</si>
  <si>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</si>
  <si>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</si>
  <si>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</si>
  <si>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</si>
  <si>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</si>
  <si>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</si>
  <si>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</si>
  <si>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</si>
  <si>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</si>
  <si>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</si>
  <si>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</si>
  <si>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</si>
  <si>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</si>
  <si>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</si>
  <si>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</si>
  <si>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</si>
  <si>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</si>
  <si>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</si>
  <si>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</si>
  <si>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</si>
  <si>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</si>
  <si>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</si>
  <si>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</si>
  <si>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</si>
  <si>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</si>
  <si>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</si>
  <si>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</si>
  <si>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</si>
  <si>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</si>
  <si>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</si>
  <si>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</si>
  <si>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</si>
  <si>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</si>
  <si>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</si>
  <si>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</si>
  <si>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</si>
  <si>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</si>
  <si>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</si>
  <si>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</si>
  <si>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</si>
  <si>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</si>
  <si>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</si>
  <si>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</si>
  <si>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</si>
  <si>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</si>
  <si>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</si>
  <si>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</si>
  <si>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</si>
  <si>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</si>
  <si>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</si>
  <si>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</si>
  <si>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</si>
  <si>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</si>
  <si>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</si>
  <si>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</si>
  <si>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</si>
  <si>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</si>
  <si>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</si>
  <si>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</si>
  <si>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</si>
  <si>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</si>
  <si>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</si>
  <si>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</si>
  <si>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</si>
  <si>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</si>
  <si>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</si>
  <si>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</si>
  <si>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</si>
  <si>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</si>
  <si>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</si>
  <si>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</si>
  <si>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</si>
  <si>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</si>
  <si>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</si>
  <si>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</si>
  <si>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</si>
  <si>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</si>
  <si>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</si>
  <si>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</si>
  <si>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</si>
  <si>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</si>
  <si>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</si>
  <si>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</si>
  <si>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</si>
  <si>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</si>
  <si>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</si>
  <si>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</si>
  <si>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</si>
  <si>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</si>
  <si>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</si>
  <si>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</si>
  <si>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</si>
  <si>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</si>
  <si>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</si>
  <si>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</si>
  <si>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</si>
  <si>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</si>
  <si>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</si>
  <si>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</si>
  <si>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</si>
  <si>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</si>
  <si>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</si>
  <si>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</si>
  <si>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</si>
  <si>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</si>
  <si>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</si>
  <si>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</si>
  <si>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</si>
  <si>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</si>
  <si>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</si>
  <si>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</si>
  <si>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</si>
  <si>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</si>
  <si>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</si>
  <si>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</si>
  <si>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</si>
  <si>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</si>
  <si>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</si>
  <si>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</si>
  <si>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</si>
  <si>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</si>
  <si>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</si>
  <si>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</si>
  <si>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</si>
  <si>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</si>
  <si>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</si>
  <si>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</si>
  <si>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</si>
  <si>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</si>
  <si>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</si>
  <si>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</si>
  <si>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</si>
  <si>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</si>
  <si>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</si>
  <si>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</si>
  <si>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</si>
  <si>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</si>
  <si>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</si>
  <si>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</si>
  <si>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</si>
  <si>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</si>
  <si>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</si>
  <si>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</si>
  <si>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</si>
  <si>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</si>
  <si>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</si>
  <si>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</si>
  <si>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</si>
  <si>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</si>
  <si>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</si>
  <si>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</si>
  <si>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</si>
  <si>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</si>
  <si>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</si>
  <si>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</si>
  <si>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</si>
  <si>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</si>
  <si>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</si>
  <si>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</si>
  <si>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</si>
  <si>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</si>
  <si>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</si>
  <si>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</si>
  <si>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</si>
  <si>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</si>
  <si>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</si>
  <si>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</si>
  <si>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</si>
  <si>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</si>
  <si>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</si>
  <si>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</si>
  <si>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</si>
  <si>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</si>
  <si>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</si>
  <si>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</si>
  <si>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</si>
  <si>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</si>
  <si>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</si>
  <si>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</si>
  <si>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</si>
  <si>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</si>
  <si>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</si>
  <si>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</si>
  <si>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</si>
  <si>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</si>
  <si>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</si>
  <si>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</si>
  <si>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</si>
  <si>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</si>
  <si>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</si>
  <si>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</si>
  <si>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</si>
  <si>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</si>
  <si>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</si>
  <si>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</si>
  <si>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</si>
  <si>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</si>
  <si>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</si>
  <si>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</si>
  <si>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</si>
  <si>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</si>
  <si>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</si>
  <si>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</si>
  <si>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</si>
  <si>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</si>
  <si>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</si>
  <si>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</si>
  <si>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</si>
  <si>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</si>
  <si>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</si>
  <si>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</si>
  <si>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</si>
  <si>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</si>
  <si>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</si>
  <si>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</si>
  <si>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</si>
  <si>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</si>
  <si>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</si>
  <si>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</si>
  <si>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</si>
  <si>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</si>
  <si>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</si>
  <si>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</si>
  <si>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</si>
  <si>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</si>
  <si>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</si>
  <si>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</si>
  <si>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</si>
  <si>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</si>
  <si>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</si>
  <si>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</si>
  <si>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</si>
  <si>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</si>
  <si>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</si>
  <si>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</si>
  <si>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</si>
  <si>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</si>
  <si>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</si>
  <si>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</si>
  <si>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</si>
  <si>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</si>
  <si>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</si>
  <si>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</si>
  <si>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</si>
  <si>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</si>
  <si>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</si>
  <si>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</si>
  <si>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</si>
  <si>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</si>
  <si>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</si>
  <si>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</si>
  <si>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</si>
  <si>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</si>
  <si>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</si>
  <si>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</si>
  <si>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</si>
  <si>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</si>
  <si>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</si>
  <si>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</si>
  <si>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</si>
  <si>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</si>
  <si>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</si>
  <si>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</si>
  <si>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</si>
  <si>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</si>
  <si>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</si>
  <si>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</si>
  <si>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</si>
  <si>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</si>
  <si>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</si>
  <si>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</si>
  <si>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</si>
  <si>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</si>
  <si>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</si>
  <si>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</si>
  <si>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</si>
  <si>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</si>
  <si>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</si>
  <si>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</si>
  <si>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</si>
  <si>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</si>
  <si>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</si>
  <si>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</si>
  <si>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</si>
  <si>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</si>
  <si>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</si>
  <si>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</si>
  <si>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</si>
  <si>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</si>
  <si>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</si>
  <si>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</si>
  <si>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</si>
  <si>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</si>
  <si>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</si>
  <si>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</si>
  <si>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</si>
  <si>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</si>
  <si>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</si>
  <si>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</si>
  <si>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</si>
  <si>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</si>
  <si>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</si>
  <si>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</si>
  <si>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</si>
  <si>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</si>
  <si>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</si>
  <si>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</si>
  <si>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</si>
  <si>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</si>
  <si>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</si>
  <si>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</si>
  <si>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</si>
  <si>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</si>
  <si>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</si>
  <si>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</si>
  <si>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</si>
  <si>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</si>
  <si>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</si>
  <si>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</si>
  <si>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</si>
  <si>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</si>
  <si>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</si>
  <si>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</si>
  <si>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</si>
  <si>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</si>
  <si>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</si>
  <si>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</si>
  <si>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</si>
  <si>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</si>
  <si>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</si>
  <si>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</si>
  <si>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</si>
  <si>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</si>
  <si>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</si>
  <si>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</si>
  <si>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</si>
  <si>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</si>
  <si>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</si>
  <si>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</si>
  <si>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</si>
  <si>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</si>
  <si>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</si>
  <si>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</si>
  <si>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</si>
  <si>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</si>
  <si>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</si>
  <si>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</si>
  <si>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</si>
  <si>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</si>
  <si>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</si>
  <si>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</si>
  <si>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</si>
  <si>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</si>
  <si>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</si>
  <si>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</si>
  <si>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</si>
  <si>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</si>
  <si>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</si>
  <si>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</si>
  <si>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</si>
  <si>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</si>
  <si>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</si>
  <si>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</si>
  <si>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</si>
  <si>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</si>
  <si>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</si>
  <si>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</si>
  <si>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</si>
  <si>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</si>
  <si>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</si>
  <si>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</si>
  <si>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</si>
  <si>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</si>
  <si>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</si>
  <si>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</si>
  <si>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</si>
  <si>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</si>
  <si>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</si>
  <si>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</si>
  <si>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</si>
  <si>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</si>
  <si>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</si>
  <si>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</si>
  <si>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</si>
  <si>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</si>
  <si>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</si>
  <si>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</si>
  <si>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</si>
  <si>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</si>
  <si>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</si>
  <si>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</si>
  <si>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</si>
  <si>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</si>
  <si>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</si>
  <si>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</si>
  <si>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</si>
  <si>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</si>
  <si>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</si>
  <si>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</si>
  <si>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</si>
  <si>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</si>
  <si>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</si>
  <si>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</si>
  <si>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</si>
  <si>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</si>
  <si>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</si>
  <si>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</si>
  <si>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</si>
  <si>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</si>
  <si>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</si>
  <si>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</si>
  <si>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</si>
  <si>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</si>
  <si>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</si>
  <si>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</si>
  <si>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</si>
  <si>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</si>
  <si>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</si>
  <si>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</si>
  <si>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</si>
  <si>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</si>
  <si>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</si>
  <si>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</si>
  <si>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</si>
  <si>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</si>
  <si>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</si>
  <si>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</si>
  <si>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</si>
  <si>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</si>
  <si>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</si>
  <si>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</si>
  <si>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</si>
  <si>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</si>
  <si>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</si>
  <si>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</si>
  <si>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</si>
  <si>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</si>
  <si>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</si>
  <si>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</si>
  <si>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</si>
  <si>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</si>
  <si>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</si>
  <si>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</si>
  <si>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</si>
  <si>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</si>
  <si>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</si>
  <si>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</si>
  <si>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</si>
  <si>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</si>
  <si>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</si>
  <si>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</si>
  <si>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</si>
  <si>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</si>
  <si>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</si>
  <si>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</si>
  <si>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</si>
  <si>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</si>
  <si>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</si>
  <si>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</si>
  <si>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</si>
  <si>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</si>
  <si>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</si>
  <si>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</si>
  <si>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</si>
  <si>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</si>
  <si>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</si>
  <si>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</si>
  <si>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</si>
  <si>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</si>
  <si>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</si>
  <si>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</si>
  <si>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</si>
  <si>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</si>
  <si>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</si>
  <si>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</si>
  <si>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</si>
  <si>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</si>
  <si>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</si>
  <si>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</si>
  <si>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</si>
  <si>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</si>
  <si>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</si>
  <si>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</si>
  <si>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</si>
  <si>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</si>
  <si>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</si>
  <si>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</si>
  <si>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</si>
  <si>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</si>
  <si>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</si>
  <si>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</si>
  <si>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</si>
  <si>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</si>
  <si>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</si>
  <si>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</si>
  <si>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</si>
  <si>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</si>
  <si>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</si>
  <si>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</si>
  <si>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</si>
  <si>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</si>
  <si>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</si>
  <si>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</si>
  <si>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</si>
  <si>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</si>
  <si>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</si>
  <si>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</si>
  <si>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</si>
  <si>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</si>
  <si>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</si>
  <si>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</si>
  <si>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</si>
  <si>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</si>
  <si>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</si>
  <si>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</si>
  <si>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</si>
  <si>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</si>
  <si>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</si>
  <si>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</si>
  <si>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</si>
  <si>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</si>
  <si>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</si>
  <si>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</si>
  <si>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</si>
  <si>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</si>
  <si>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</si>
  <si>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</si>
  <si>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</si>
  <si>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</si>
  <si>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</si>
  <si>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</si>
  <si>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</si>
  <si>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</si>
  <si>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</si>
  <si>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</si>
  <si>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</si>
  <si>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</si>
  <si>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</si>
  <si>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</si>
  <si>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</si>
  <si>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</si>
  <si>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</si>
  <si>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</si>
  <si>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</si>
  <si>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</si>
  <si>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</si>
  <si>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</si>
  <si>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</si>
  <si>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</si>
  <si>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</si>
  <si>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</si>
  <si>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</si>
  <si>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</si>
  <si>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</si>
  <si>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</si>
  <si>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</si>
  <si>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</si>
  <si>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</si>
  <si>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</si>
  <si>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</si>
  <si>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</si>
  <si>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</si>
  <si>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</si>
  <si>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</si>
  <si>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</si>
  <si>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</si>
  <si>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</si>
  <si>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</si>
  <si>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</si>
  <si>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</si>
  <si>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</si>
  <si>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</si>
  <si>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</si>
  <si>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</si>
  <si>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</si>
  <si>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</si>
  <si>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</si>
  <si>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</si>
  <si>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</si>
  <si>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</si>
  <si>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</si>
  <si>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</si>
  <si>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</si>
  <si>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</si>
  <si>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</si>
  <si>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</si>
  <si>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</si>
  <si>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</si>
  <si>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</si>
  <si>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</si>
  <si>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</si>
  <si>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</si>
  <si>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</si>
  <si>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</si>
  <si>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</si>
  <si>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</si>
  <si>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</si>
  <si>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</si>
  <si>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</si>
  <si>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</si>
  <si>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</si>
  <si>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</si>
  <si>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</si>
  <si>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</si>
  <si>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</si>
  <si>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</si>
  <si>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</si>
  <si>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</si>
  <si>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</si>
  <si>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</si>
  <si>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</si>
  <si>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</si>
  <si>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</si>
  <si>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</si>
  <si>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</si>
  <si>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</si>
  <si>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</si>
  <si>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</si>
  <si>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</si>
  <si>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</si>
  <si>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</si>
  <si>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</si>
  <si>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</si>
  <si>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</si>
  <si>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</si>
  <si>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</si>
  <si>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</si>
  <si>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</si>
  <si>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</si>
  <si>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</si>
  <si>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</si>
  <si>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</si>
  <si>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</si>
  <si>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</si>
  <si>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</si>
  <si>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</si>
  <si>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</si>
  <si>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</si>
  <si>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</si>
  <si>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</si>
  <si>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</si>
  <si>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</si>
  <si>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</si>
  <si>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</si>
  <si>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</si>
  <si>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</si>
  <si>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</si>
  <si>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</si>
  <si>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</si>
  <si>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</si>
  <si>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</si>
  <si>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</si>
  <si>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</si>
  <si>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</si>
  <si>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</si>
  <si>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</si>
  <si>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</si>
  <si>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</si>
  <si>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</si>
  <si>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</si>
  <si>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</si>
  <si>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</si>
  <si>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</si>
  <si>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</si>
  <si>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</si>
  <si>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</si>
  <si>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</si>
  <si>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</si>
  <si>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</si>
  <si>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</si>
  <si>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</si>
  <si>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</si>
  <si>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</si>
  <si>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</si>
  <si>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</si>
  <si>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</si>
  <si>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</si>
  <si>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</si>
  <si>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</si>
  <si>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</si>
  <si>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</si>
  <si>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</si>
  <si>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</si>
  <si>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</si>
  <si>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</si>
  <si>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</si>
  <si>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</si>
  <si>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</si>
  <si>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</si>
  <si>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</si>
  <si>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</si>
  <si>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</si>
  <si>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</si>
  <si>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</si>
  <si>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</si>
  <si>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</si>
  <si>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</si>
  <si>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</si>
  <si>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</si>
  <si>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</si>
  <si>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</si>
  <si>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</si>
  <si>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</si>
  <si>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</si>
  <si>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</si>
  <si>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</si>
  <si>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</si>
  <si>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</si>
  <si>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</si>
  <si>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</si>
  <si>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</si>
  <si>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</si>
  <si>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</si>
  <si>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</si>
  <si>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</si>
  <si>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</si>
  <si>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</si>
  <si>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</si>
  <si>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</si>
  <si>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</si>
  <si>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</si>
  <si>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</si>
  <si>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</si>
  <si>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</si>
  <si>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</si>
  <si>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</si>
  <si>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</si>
  <si>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</si>
  <si>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</si>
  <si>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</si>
  <si>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</si>
  <si>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</si>
  <si>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</si>
  <si>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</si>
  <si>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</si>
  <si>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</si>
  <si>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</si>
  <si>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</si>
  <si>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</si>
  <si>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</si>
  <si>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</si>
  <si>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</si>
  <si>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</si>
  <si>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</si>
  <si>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</si>
  <si>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</si>
  <si>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</si>
  <si>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</si>
  <si>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</si>
  <si>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</si>
  <si>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</si>
  <si>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</si>
  <si>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</si>
  <si>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</si>
  <si>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</si>
  <si>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</si>
  <si>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</si>
  <si>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</si>
  <si>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</si>
  <si>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</si>
  <si>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</si>
  <si>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</si>
  <si>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</si>
  <si>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</si>
  <si>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</si>
  <si>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</si>
  <si>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</si>
  <si>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</si>
  <si>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</si>
  <si>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</si>
  <si>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</si>
  <si>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</si>
  <si>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</si>
  <si>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</si>
  <si>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</si>
  <si>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</si>
  <si>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</si>
  <si>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</si>
  <si>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</si>
  <si>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</si>
  <si>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</si>
  <si>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</si>
  <si>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</si>
  <si>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</si>
  <si>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</si>
  <si>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</si>
  <si>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</si>
  <si>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</si>
  <si>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</si>
  <si>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</si>
  <si>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</si>
  <si>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</si>
  <si>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</si>
  <si>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</si>
  <si>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</si>
  <si>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</si>
  <si>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</si>
  <si>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</si>
  <si>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</si>
  <si>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</si>
  <si>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</si>
  <si>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</si>
  <si>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</si>
  <si>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</si>
  <si>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</si>
  <si>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</si>
  <si>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</si>
  <si>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</si>
  <si>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</si>
  <si>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</si>
  <si>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</si>
  <si>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</si>
  <si>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</si>
  <si>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</si>
  <si>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</si>
  <si>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</si>
  <si>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</si>
  <si>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</si>
  <si>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</si>
  <si>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</si>
  <si>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</si>
  <si>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</si>
  <si>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</si>
  <si>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</si>
  <si>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</si>
  <si>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</si>
  <si>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</si>
  <si>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</si>
  <si>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</si>
  <si>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</si>
  <si>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</si>
  <si>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</si>
  <si>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</si>
  <si>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</si>
  <si>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</si>
  <si>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</si>
  <si>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</si>
  <si>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</si>
  <si>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</si>
  <si>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</si>
  <si>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</si>
  <si>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</si>
  <si>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</si>
  <si>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</si>
  <si>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</si>
  <si>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</si>
  <si>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</si>
  <si>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</si>
  <si>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</si>
  <si>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</si>
  <si>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</si>
  <si>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</si>
  <si>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</si>
  <si>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</si>
  <si>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</si>
  <si>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</si>
  <si>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</si>
  <si>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</si>
  <si>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</si>
  <si>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</si>
  <si>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</si>
  <si>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</si>
  <si>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</si>
  <si>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</si>
  <si>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</si>
  <si>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</si>
  <si>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</si>
  <si>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</si>
  <si>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</si>
  <si>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</si>
  <si>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</si>
  <si>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</si>
  <si>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</si>
  <si>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</si>
  <si>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</si>
  <si>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</si>
  <si>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</si>
  <si>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</si>
  <si>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</si>
  <si>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</si>
  <si>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</si>
  <si>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</si>
  <si>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</si>
  <si>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</si>
  <si>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</si>
  <si>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</si>
  <si>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</si>
  <si>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</si>
  <si>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</si>
  <si>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</si>
  <si>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</si>
  <si>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</si>
  <si>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</si>
  <si>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</si>
  <si>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</si>
  <si>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</si>
  <si>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</si>
  <si>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</si>
  <si>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</si>
  <si>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</si>
  <si>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</si>
  <si>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</si>
  <si>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</si>
  <si>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</si>
  <si>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</si>
  <si>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</si>
  <si>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</si>
  <si>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</si>
  <si>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</si>
  <si>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</si>
  <si>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</si>
  <si>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</si>
  <si>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</si>
  <si>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</si>
  <si>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</si>
  <si>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</si>
  <si>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</si>
  <si>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</si>
  <si>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</si>
  <si>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</si>
  <si>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</si>
  <si>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</si>
  <si>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</si>
  <si>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</si>
  <si>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</si>
  <si>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</si>
  <si>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</si>
  <si>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</si>
  <si>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</si>
  <si>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</si>
  <si>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</si>
  <si>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</si>
  <si>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</si>
  <si>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</si>
  <si>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</si>
  <si>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</si>
  <si>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</si>
  <si>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</si>
  <si>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</si>
  <si>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</si>
  <si>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</si>
  <si>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</si>
  <si>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</si>
  <si>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</si>
  <si>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</si>
  <si>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</si>
  <si>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</si>
  <si>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</si>
  <si>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</si>
  <si>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</si>
  <si>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</si>
  <si>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</si>
  <si>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</si>
  <si>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</si>
  <si>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</si>
  <si>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</si>
  <si>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</si>
  <si>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</si>
  <si>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</si>
  <si>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</si>
  <si>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</si>
  <si>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</si>
  <si>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</si>
  <si>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</si>
  <si>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</si>
  <si>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</si>
  <si>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</si>
  <si>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</si>
  <si>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</si>
  <si>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</si>
  <si>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</si>
  <si>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</si>
  <si>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</si>
  <si>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</si>
  <si>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</si>
  <si>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</si>
  <si>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</si>
  <si>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</si>
  <si>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</si>
  <si>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</si>
  <si>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</si>
  <si>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</si>
  <si>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</si>
  <si>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</si>
  <si>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</si>
  <si>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</si>
  <si>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</si>
  <si>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</si>
  <si>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</si>
  <si>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</si>
  <si>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</si>
  <si>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</si>
  <si>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</si>
  <si>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</si>
  <si>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</si>
  <si>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</si>
  <si>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</si>
  <si>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</si>
  <si>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</si>
  <si>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</si>
  <si>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</si>
  <si>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</si>
  <si>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</si>
  <si>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</si>
  <si>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</si>
  <si>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</si>
  <si>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</si>
  <si>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</si>
  <si>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</si>
  <si>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</si>
  <si>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</si>
  <si>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</si>
  <si>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</si>
  <si>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</si>
  <si>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</si>
  <si>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</si>
  <si>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</si>
  <si>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</si>
  <si>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</si>
  <si>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</si>
  <si>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</si>
  <si>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</si>
  <si>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</si>
  <si>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</si>
  <si>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</si>
  <si>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</si>
  <si>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</si>
  <si>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</si>
  <si>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</si>
  <si>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</si>
  <si>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</si>
  <si>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</si>
  <si>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</si>
  <si>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</si>
  <si>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</si>
  <si>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</si>
  <si>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</si>
  <si>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</si>
  <si>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</si>
  <si>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</si>
  <si>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</si>
  <si>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</si>
  <si>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</si>
  <si>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</si>
  <si>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</si>
  <si>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</si>
  <si>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</si>
  <si>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</si>
  <si>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</si>
  <si>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</si>
  <si>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</si>
  <si>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</si>
  <si>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</si>
  <si>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</si>
  <si>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</si>
  <si>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</si>
  <si>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</si>
  <si>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</si>
  <si>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</si>
  <si>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</si>
  <si>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</si>
  <si>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</si>
  <si>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</si>
  <si>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</si>
  <si>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</si>
  <si>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</si>
  <si>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</si>
  <si>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</si>
  <si>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</si>
  <si>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</si>
  <si>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</si>
  <si>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</si>
  <si>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</si>
  <si>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</si>
  <si>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</si>
  <si>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</si>
  <si>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</si>
  <si>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</si>
  <si>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</si>
  <si>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</si>
  <si>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</si>
  <si>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</si>
  <si>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</si>
  <si>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</si>
  <si>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</si>
  <si>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</si>
  <si>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</si>
  <si>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</si>
  <si>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</si>
  <si>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</si>
  <si>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</si>
  <si>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</si>
  <si>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</si>
  <si>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</si>
  <si>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</si>
  <si>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</si>
  <si>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</si>
  <si>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</si>
  <si>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</si>
  <si>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</si>
  <si>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</si>
  <si>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</si>
  <si>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</si>
  <si>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</si>
  <si>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</si>
  <si>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</si>
  <si>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</si>
  <si>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</si>
  <si>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</si>
  <si>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</si>
  <si>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</si>
  <si>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</si>
  <si>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</si>
  <si>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</si>
  <si>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</si>
  <si>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</si>
  <si>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</si>
  <si>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</si>
  <si>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</si>
  <si>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</si>
  <si>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</si>
  <si>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</si>
  <si>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</si>
  <si>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</si>
  <si>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</si>
  <si>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</si>
  <si>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</si>
  <si>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</si>
  <si>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</si>
  <si>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</si>
  <si>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</si>
  <si>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</si>
  <si>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</si>
  <si>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</si>
  <si>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</si>
  <si>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</si>
  <si>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</si>
  <si>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</si>
  <si>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</si>
  <si>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</si>
  <si>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</si>
  <si>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</si>
  <si>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</si>
  <si>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</si>
  <si>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</si>
  <si>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</si>
  <si>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</si>
  <si>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</si>
  <si>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</si>
  <si>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</si>
  <si>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</si>
  <si>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</si>
  <si>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</si>
  <si>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</si>
  <si>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</si>
  <si>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</si>
  <si>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</si>
  <si>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</si>
  <si>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</si>
  <si>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</si>
  <si>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</si>
  <si>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</si>
  <si>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</si>
  <si>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</si>
  <si>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</si>
  <si>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</si>
  <si>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</si>
  <si>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</si>
  <si>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</si>
  <si>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</si>
  <si>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</si>
  <si>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</si>
  <si>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</si>
  <si>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</si>
  <si>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</si>
  <si>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</si>
  <si>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</si>
  <si>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</si>
  <si>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</si>
  <si>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</si>
  <si>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</si>
  <si>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</si>
  <si>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</si>
  <si>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</si>
  <si>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</si>
  <si>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</si>
  <si>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</si>
  <si>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</si>
  <si>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</si>
  <si>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</si>
  <si>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</si>
  <si>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</si>
  <si>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</si>
  <si>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</si>
  <si>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</si>
  <si>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</si>
  <si>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</si>
  <si>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</si>
  <si>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</si>
  <si>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</si>
  <si>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</si>
  <si>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</si>
  <si>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</si>
  <si>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</si>
  <si>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</si>
  <si>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</si>
  <si>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</si>
  <si>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</si>
  <si>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</si>
  <si>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</si>
  <si>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</si>
  <si>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</si>
  <si>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</si>
  <si>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</si>
  <si>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</si>
  <si>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</si>
  <si>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</si>
  <si>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</si>
  <si>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</si>
  <si>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</si>
  <si>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</si>
  <si>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</si>
  <si>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</si>
  <si>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</si>
  <si>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</si>
  <si>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</si>
  <si>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</si>
  <si>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</si>
  <si>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</si>
  <si>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</si>
  <si>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</si>
  <si>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</si>
  <si>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</si>
  <si>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</si>
  <si>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</si>
  <si>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</si>
  <si>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</si>
  <si>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</si>
  <si>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</si>
  <si>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</si>
  <si>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</si>
  <si>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</si>
  <si>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</si>
  <si>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</si>
  <si>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</si>
  <si>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</si>
  <si>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</si>
  <si>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</si>
  <si>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</si>
  <si>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</si>
  <si>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</si>
  <si>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</si>
  <si>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</si>
  <si>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</si>
  <si>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</si>
  <si>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</si>
  <si>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</si>
  <si>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</si>
  <si>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</si>
  <si>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</si>
  <si>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</si>
  <si>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</si>
  <si>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</si>
  <si>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</si>
  <si>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</si>
  <si>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</si>
  <si>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</si>
  <si>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</si>
  <si>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</si>
  <si>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</si>
  <si>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</si>
  <si>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</si>
  <si>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</si>
  <si>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</si>
  <si>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</si>
  <si>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</si>
  <si>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</si>
  <si>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</si>
  <si>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</si>
  <si>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</si>
  <si>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</si>
  <si>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</si>
  <si>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</si>
  <si>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</si>
  <si>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</si>
  <si>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</si>
  <si>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</si>
  <si>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</si>
  <si>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</si>
  <si>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</si>
  <si>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</si>
  <si>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</si>
  <si>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</si>
  <si>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</si>
  <si>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</si>
  <si>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</si>
  <si>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</si>
  <si>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</si>
  <si>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</si>
  <si>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</si>
  <si>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</si>
  <si>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</si>
  <si>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</si>
  <si>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</si>
  <si>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</si>
  <si>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</si>
  <si>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</si>
  <si>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</si>
  <si>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</si>
  <si>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</si>
  <si>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</si>
  <si>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</si>
  <si>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</si>
  <si>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</si>
  <si>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</si>
  <si>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</si>
  <si>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</si>
  <si>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</si>
  <si>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</si>
  <si>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</si>
  <si>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</si>
  <si>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</si>
  <si>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</si>
  <si>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</si>
  <si>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</si>
  <si>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</si>
  <si>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</si>
  <si>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</si>
  <si>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</si>
  <si>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</si>
  <si>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</si>
  <si>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</si>
  <si>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</si>
  <si>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</si>
  <si>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</si>
  <si>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</si>
  <si>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</si>
  <si>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</si>
  <si>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</si>
  <si>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</si>
  <si>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</si>
  <si>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</si>
  <si>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</si>
  <si>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</si>
  <si>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</si>
  <si>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</si>
  <si>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</si>
  <si>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</si>
  <si>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</si>
  <si>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</si>
  <si>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</si>
  <si>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</si>
  <si>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</si>
  <si>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</si>
  <si>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</si>
  <si>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</si>
  <si>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</si>
  <si>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</si>
  <si>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</si>
  <si>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</si>
  <si>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</si>
  <si>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</si>
  <si>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</si>
  <si>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</si>
  <si>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</si>
  <si>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</si>
  <si>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</si>
  <si>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</si>
  <si>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</si>
  <si>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</si>
  <si>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</si>
  <si>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</si>
  <si>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</si>
  <si>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</si>
  <si>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</si>
  <si>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</si>
  <si>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</si>
  <si>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</si>
  <si>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</si>
  <si>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</si>
  <si>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</si>
  <si>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</si>
  <si>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</si>
  <si>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</si>
  <si>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</si>
  <si>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</si>
  <si>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</si>
  <si>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</si>
  <si>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</si>
  <si>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</si>
  <si>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</si>
  <si>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</si>
  <si>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</si>
  <si>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</si>
  <si>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</si>
  <si>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</si>
  <si>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</si>
  <si>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</si>
  <si>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</si>
  <si>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</si>
  <si>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</si>
  <si>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</si>
  <si>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</si>
  <si>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</si>
  <si>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</si>
  <si>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</si>
  <si>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</si>
  <si>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</si>
  <si>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</si>
  <si>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</si>
  <si>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</si>
  <si>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</si>
  <si>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</si>
  <si>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</si>
  <si>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</si>
  <si>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</si>
  <si>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</si>
  <si>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</si>
  <si>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</si>
  <si>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</si>
  <si>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</si>
  <si>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</si>
  <si>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</si>
  <si>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</si>
  <si>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</si>
  <si>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</si>
  <si>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</si>
  <si>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</si>
  <si>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</si>
  <si>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</si>
  <si>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</si>
  <si>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</si>
  <si>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</si>
  <si>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</si>
  <si>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</si>
  <si>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</si>
  <si>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</si>
  <si>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</si>
  <si>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</si>
  <si>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</si>
  <si>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</si>
  <si>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</si>
  <si>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</si>
  <si>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</si>
  <si>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</si>
  <si>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</si>
  <si>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</si>
  <si>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</si>
  <si>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</si>
  <si>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</si>
  <si>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</si>
  <si>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</si>
  <si>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</si>
  <si>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</si>
  <si>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</si>
  <si>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</si>
  <si>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</si>
  <si>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</si>
  <si>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</si>
  <si>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</si>
  <si>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</si>
  <si>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</si>
  <si>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</si>
  <si>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</si>
  <si>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</si>
  <si>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</si>
  <si>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</si>
  <si>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</si>
  <si>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</si>
  <si>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</si>
  <si>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</si>
  <si>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</si>
  <si>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</si>
  <si>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</si>
  <si>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</si>
  <si>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</si>
  <si>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</si>
  <si>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</si>
  <si>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</si>
  <si>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</si>
  <si>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</si>
  <si>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</si>
  <si>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</si>
  <si>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</si>
  <si>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</si>
  <si>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</si>
  <si>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</si>
  <si>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</si>
  <si>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</si>
  <si>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</si>
  <si>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</si>
  <si>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</si>
  <si>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</si>
  <si>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</si>
  <si>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</si>
  <si>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</si>
  <si>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</si>
  <si>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</si>
  <si>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</si>
  <si>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</si>
  <si>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</si>
  <si>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</si>
  <si>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</si>
  <si>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</si>
  <si>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</si>
  <si>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</si>
  <si>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</si>
  <si>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</si>
  <si>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</si>
  <si>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</si>
  <si>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</si>
  <si>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</si>
  <si>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</si>
  <si>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</si>
  <si>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</si>
  <si>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</si>
  <si>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</si>
  <si>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</si>
  <si>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</si>
  <si>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</si>
  <si>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</si>
  <si>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</si>
  <si>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</si>
  <si>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</si>
  <si>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</si>
  <si>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</si>
  <si>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</si>
  <si>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</si>
  <si>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</si>
  <si>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</si>
  <si>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</si>
  <si>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</si>
  <si>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</si>
  <si>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</si>
  <si>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</si>
  <si>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</si>
  <si>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</si>
  <si>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</si>
  <si>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</si>
  <si>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</si>
  <si>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</si>
  <si>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</si>
  <si>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</si>
  <si>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</si>
  <si>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</si>
  <si>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</si>
  <si>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</si>
  <si>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</si>
  <si>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</si>
  <si>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</si>
  <si>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</si>
  <si>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</si>
  <si>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</si>
  <si>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</si>
  <si>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</si>
  <si>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</si>
  <si>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</si>
  <si>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</si>
  <si>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</si>
  <si>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</si>
  <si>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</si>
  <si>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</si>
  <si>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</si>
  <si>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</si>
  <si>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</si>
  <si>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</si>
  <si>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</si>
  <si>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</si>
  <si>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</si>
  <si>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</si>
  <si>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</si>
  <si>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</si>
  <si>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</si>
  <si>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</si>
  <si>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</si>
  <si>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</si>
  <si>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</si>
  <si>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</si>
  <si>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</si>
  <si>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</si>
  <si>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</si>
  <si>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</si>
  <si>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</si>
  <si>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</si>
  <si>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</si>
  <si>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</si>
  <si>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</si>
  <si>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</si>
  <si>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</si>
  <si>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</si>
  <si>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</si>
  <si>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</si>
  <si>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</si>
  <si>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</si>
  <si>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</si>
  <si>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</si>
  <si>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</si>
  <si>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</si>
  <si>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</si>
  <si>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</si>
  <si>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</si>
  <si>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</si>
  <si>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</si>
  <si>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</si>
  <si>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</si>
  <si>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</si>
  <si>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</si>
  <si>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</si>
  <si>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</si>
  <si>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</si>
  <si>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</si>
  <si>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</si>
  <si>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</si>
  <si>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</si>
  <si>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</si>
  <si>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</si>
  <si>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</si>
  <si>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</si>
  <si>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</si>
  <si>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</si>
  <si>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</si>
  <si>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</si>
  <si>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</si>
  <si>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</si>
  <si>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</si>
  <si>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</si>
  <si>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</si>
  <si>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</si>
  <si>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</si>
  <si>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</si>
  <si>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</si>
  <si>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</si>
  <si>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</si>
  <si>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</si>
  <si>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</si>
  <si>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</si>
  <si>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</si>
  <si>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</si>
  <si>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</si>
  <si>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</si>
  <si>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</si>
  <si>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</si>
  <si>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</si>
  <si>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</si>
  <si>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</si>
  <si>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</si>
  <si>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</si>
  <si>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</si>
  <si>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</si>
  <si>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</si>
  <si>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</si>
  <si>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</si>
  <si>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</si>
  <si>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</si>
  <si>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</si>
  <si>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</si>
  <si>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</si>
  <si>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</si>
  <si>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</si>
  <si>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</si>
  <si>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</si>
  <si>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</si>
  <si>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</si>
  <si>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</si>
  <si>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</si>
  <si>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</si>
  <si>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</si>
  <si>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</si>
  <si>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</si>
  <si>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</si>
  <si>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</si>
  <si>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</si>
  <si>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</si>
  <si>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</si>
  <si>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</si>
  <si>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</si>
  <si>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</si>
  <si>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</si>
  <si>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</si>
  <si>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</si>
  <si>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</si>
  <si>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</si>
  <si>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</si>
  <si>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</si>
  <si>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</si>
  <si>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</si>
  <si>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</si>
  <si>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</si>
  <si>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</si>
  <si>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</si>
  <si>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</si>
  <si>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</si>
  <si>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</si>
  <si>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</si>
  <si>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</si>
  <si>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</si>
  <si>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</si>
  <si>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</si>
  <si>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</si>
  <si>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</si>
  <si>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</si>
  <si>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</si>
  <si>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</si>
  <si>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</si>
  <si>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</si>
  <si>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</si>
  <si>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</si>
  <si>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</si>
  <si>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</si>
  <si>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</si>
  <si>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</si>
  <si>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</si>
  <si>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</si>
  <si>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</si>
  <si>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</si>
  <si>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</si>
  <si>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</si>
  <si>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</si>
  <si>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</si>
  <si>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</si>
  <si>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</si>
  <si>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</si>
  <si>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</si>
  <si>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</si>
  <si>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</si>
  <si>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</si>
  <si>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</si>
  <si>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</si>
  <si>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</si>
  <si>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</si>
  <si>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</si>
  <si>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</si>
  <si>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</si>
  <si>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</si>
  <si>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</si>
  <si>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</si>
  <si>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</si>
  <si>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</si>
  <si>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</si>
  <si>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</si>
  <si>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</si>
  <si>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</si>
  <si>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</si>
  <si>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</si>
  <si>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</si>
  <si>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</si>
  <si>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</si>
  <si>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</si>
  <si>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</si>
  <si>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</si>
  <si>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</si>
  <si>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</si>
  <si>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</si>
  <si>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</si>
  <si>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</si>
  <si>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</si>
  <si>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</si>
  <si>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</si>
  <si>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</si>
  <si>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</si>
  <si>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</si>
  <si>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</si>
  <si>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</si>
  <si>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</si>
  <si>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</si>
  <si>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</si>
  <si>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</si>
  <si>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</si>
  <si>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</si>
  <si>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</si>
  <si>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</si>
  <si>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</si>
  <si>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</si>
  <si>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</si>
  <si>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</si>
  <si>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</si>
  <si>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</si>
  <si>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</si>
  <si>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</si>
  <si>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</si>
  <si>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</si>
  <si>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</si>
  <si>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</si>
  <si>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</si>
  <si>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</si>
  <si>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</si>
  <si>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</si>
  <si>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</si>
  <si>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</si>
  <si>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</si>
  <si>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</si>
  <si>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</si>
  <si>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</si>
  <si>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</si>
  <si>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</si>
  <si>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</si>
  <si>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</si>
  <si>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</si>
  <si>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</si>
  <si>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</si>
  <si>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</si>
  <si>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</si>
  <si>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</si>
  <si>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</si>
  <si>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</si>
  <si>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</si>
  <si>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</si>
  <si>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</si>
  <si>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</si>
  <si>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</si>
  <si>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</si>
  <si>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</si>
  <si>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</si>
  <si>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</si>
  <si>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</si>
  <si>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</si>
  <si>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</si>
  <si>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</si>
  <si>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</si>
  <si>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</si>
  <si>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</si>
  <si>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</si>
  <si>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</si>
  <si>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</si>
  <si>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</si>
  <si>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</si>
  <si>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</si>
  <si>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</si>
  <si>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</si>
  <si>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</si>
  <si>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</si>
  <si>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</si>
  <si>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</si>
  <si>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</si>
  <si>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</si>
  <si>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</si>
  <si>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</si>
  <si>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</si>
  <si>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</si>
  <si>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</si>
  <si>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</si>
  <si>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</si>
  <si>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</si>
  <si>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</si>
  <si>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</si>
  <si>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</si>
  <si>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</si>
  <si>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</si>
  <si>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</si>
  <si>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</si>
  <si>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</si>
  <si>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</si>
  <si>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</si>
  <si>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</si>
  <si>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</si>
  <si>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</si>
  <si>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</si>
  <si>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</si>
  <si>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</si>
  <si>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</si>
  <si>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</si>
  <si>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</si>
  <si>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</si>
  <si>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</si>
  <si>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</si>
  <si>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</si>
  <si>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</si>
  <si>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</si>
  <si>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</si>
  <si>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</si>
  <si>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</si>
  <si>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</si>
  <si>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</si>
  <si>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</si>
  <si>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</si>
  <si>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</si>
  <si>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</si>
  <si>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</si>
  <si>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</si>
  <si>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</si>
  <si>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</si>
  <si>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</si>
  <si>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</si>
  <si>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</si>
  <si>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</si>
  <si>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</si>
  <si>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</si>
  <si>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</si>
  <si>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</si>
  <si>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</si>
  <si>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</si>
  <si>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</si>
  <si>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</si>
  <si>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</si>
  <si>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</si>
  <si>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</si>
  <si>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</si>
  <si>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</si>
  <si>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</si>
  <si>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</si>
  <si>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</si>
  <si>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</si>
  <si>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</si>
  <si>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</si>
  <si>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</si>
  <si>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</si>
  <si>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</si>
  <si>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</si>
  <si>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</si>
  <si>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</si>
  <si>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</si>
  <si>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</si>
  <si>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</si>
  <si>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</si>
  <si>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</si>
  <si>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</si>
  <si>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</si>
  <si>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</si>
  <si>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</si>
  <si>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</si>
  <si>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</si>
  <si>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</si>
  <si>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</si>
  <si>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</si>
  <si>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</si>
  <si>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</si>
  <si>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</si>
  <si>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</si>
  <si>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</si>
  <si>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</si>
  <si>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</si>
  <si>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</si>
  <si>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</si>
  <si>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</si>
  <si>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</si>
  <si>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</si>
  <si>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</si>
  <si>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</si>
  <si>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</si>
  <si>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</si>
  <si>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</si>
  <si>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</si>
  <si>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</si>
  <si>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</si>
  <si>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</si>
  <si>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</si>
  <si>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</si>
  <si>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</si>
  <si>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</si>
  <si>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</si>
  <si>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</si>
  <si>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</si>
  <si>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</si>
  <si>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</si>
  <si>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</si>
  <si>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</si>
  <si>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</si>
  <si>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</si>
  <si>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</si>
  <si>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</si>
  <si>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</si>
  <si>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</si>
  <si>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</si>
  <si>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</si>
  <si>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</si>
  <si>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</si>
  <si>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</si>
  <si>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</si>
  <si>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</si>
  <si>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</si>
  <si>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</si>
  <si>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</si>
  <si>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</si>
  <si>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</si>
  <si>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</si>
  <si>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</si>
  <si>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</si>
  <si>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</si>
  <si>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</si>
  <si>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</si>
  <si>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</si>
  <si>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</si>
  <si>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</si>
  <si>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</si>
  <si>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</si>
  <si>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</si>
  <si>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</si>
  <si>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</si>
  <si>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</si>
  <si>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</si>
  <si>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</si>
  <si>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</si>
  <si>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</si>
  <si>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</si>
  <si>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</si>
  <si>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</si>
  <si>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</si>
  <si>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</si>
  <si>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</si>
  <si>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</si>
  <si>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</si>
  <si>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</si>
  <si>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</si>
  <si>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</si>
  <si>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</si>
  <si>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</si>
  <si>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</si>
  <si>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</si>
  <si>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</si>
  <si>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</si>
  <si>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</si>
  <si>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</si>
  <si>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</si>
  <si>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</si>
  <si>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</si>
  <si>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</si>
  <si>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</si>
  <si>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</si>
  <si>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</si>
  <si>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</si>
  <si>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</si>
  <si>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</si>
  <si>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</si>
  <si>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</si>
  <si>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</si>
  <si>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</si>
  <si>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</si>
  <si>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</si>
  <si>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</si>
  <si>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</si>
  <si>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</si>
  <si>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</si>
  <si>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</si>
  <si>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</si>
  <si>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</si>
  <si>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</si>
  <si>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</si>
  <si>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</si>
  <si>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</si>
  <si>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</si>
  <si>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</si>
  <si>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</si>
  <si>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</si>
  <si>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</si>
  <si>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</si>
  <si>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</si>
  <si>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</si>
  <si>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</si>
  <si>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</si>
  <si>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</si>
  <si>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</si>
  <si>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</si>
  <si>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</si>
  <si>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</si>
  <si>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</si>
  <si>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</si>
  <si>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</si>
  <si>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</si>
  <si>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</si>
  <si>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</si>
  <si>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</si>
  <si>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</si>
  <si>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</si>
  <si>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</si>
  <si>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</si>
  <si>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</si>
  <si>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</si>
  <si>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</si>
  <si>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</si>
  <si>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</si>
  <si>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</si>
  <si>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</si>
  <si>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</si>
  <si>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</si>
  <si>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</si>
  <si>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</si>
  <si>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</si>
  <si>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</si>
  <si>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</si>
  <si>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</si>
  <si>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</si>
  <si>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</si>
  <si>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</si>
  <si>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</si>
  <si>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</si>
  <si>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</si>
  <si>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</si>
  <si>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</si>
  <si>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</si>
  <si>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</si>
  <si>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</si>
  <si>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</si>
  <si>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</si>
  <si>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</si>
  <si>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</si>
  <si>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</si>
  <si>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</si>
  <si>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</si>
  <si>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</si>
  <si>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</si>
  <si>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</si>
  <si>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</si>
  <si>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</si>
  <si>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</si>
  <si>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</si>
  <si>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</si>
  <si>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</si>
  <si>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</si>
  <si>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</si>
  <si>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</si>
  <si>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</si>
  <si>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</si>
  <si>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</si>
  <si>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</si>
  <si>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</si>
  <si>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</si>
  <si>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</si>
  <si>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</si>
  <si>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</si>
  <si>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</si>
  <si>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</si>
  <si>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</si>
  <si>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</si>
  <si>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</si>
  <si>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</si>
  <si>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</si>
  <si>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</si>
  <si>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</si>
  <si>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</si>
  <si>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</si>
  <si>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</si>
  <si>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</si>
  <si>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</si>
  <si>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</si>
  <si>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</si>
  <si>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</si>
  <si>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</si>
  <si>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</si>
  <si>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</si>
  <si>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</si>
  <si>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</si>
  <si>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</si>
  <si>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</si>
  <si>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</si>
  <si>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</si>
  <si>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</si>
  <si>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</si>
  <si>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</si>
  <si>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</si>
  <si>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</si>
  <si>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</si>
  <si>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</si>
  <si>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</si>
  <si>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</si>
  <si>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</si>
  <si>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</si>
  <si>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</si>
  <si>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</si>
  <si>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</si>
  <si>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</si>
  <si>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</si>
  <si>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</si>
  <si>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</si>
  <si>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</si>
  <si>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</si>
  <si>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</si>
  <si>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</si>
  <si>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</si>
  <si>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</si>
  <si>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</si>
  <si>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</si>
  <si>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</si>
  <si>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</si>
  <si>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</si>
  <si>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</si>
  <si>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</si>
  <si>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</si>
  <si>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</si>
  <si>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</si>
  <si>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</si>
  <si>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</si>
  <si>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</si>
  <si>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</si>
  <si>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</si>
  <si>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</si>
  <si>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</si>
  <si>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</si>
  <si>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</si>
  <si>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</si>
  <si>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</si>
  <si>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</si>
  <si>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</si>
  <si>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</si>
  <si>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</si>
  <si>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</si>
  <si>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</si>
  <si>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</si>
  <si>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</si>
  <si>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</si>
  <si>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</si>
  <si>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</si>
  <si>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</si>
  <si>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</si>
  <si>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</si>
  <si>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</si>
  <si>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</si>
  <si>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</si>
  <si>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</si>
  <si>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</si>
  <si>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</si>
  <si>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</si>
  <si>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</si>
  <si>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</si>
  <si>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</si>
  <si>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</si>
  <si>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</si>
  <si>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</si>
  <si>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</si>
  <si>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</si>
  <si>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</si>
  <si>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</si>
  <si>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</si>
  <si>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</si>
  <si>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</si>
  <si>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</si>
  <si>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</si>
  <si>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</si>
  <si>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</si>
  <si>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</si>
  <si>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</si>
  <si>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</si>
  <si>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</si>
  <si>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</si>
  <si>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</si>
  <si>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</si>
  <si>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</si>
  <si>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</si>
  <si>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</si>
  <si>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</si>
  <si>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</si>
  <si>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</si>
  <si>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</si>
  <si>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</si>
  <si>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</si>
  <si>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</si>
  <si>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</si>
  <si>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</si>
  <si>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</si>
  <si>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</si>
  <si>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</si>
  <si>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</si>
  <si>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</si>
  <si>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</si>
  <si>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</si>
  <si>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</si>
  <si>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</si>
  <si>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</si>
  <si>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</si>
  <si>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</si>
  <si>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</si>
  <si>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</si>
  <si>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</si>
  <si>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</si>
  <si>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</si>
  <si>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</si>
  <si>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</si>
  <si>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</si>
  <si>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</si>
  <si>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</si>
  <si>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</si>
  <si>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</si>
  <si>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</si>
  <si>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</si>
  <si>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</si>
  <si>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</si>
  <si>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</si>
  <si>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</si>
  <si>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</si>
  <si>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</si>
  <si>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</si>
  <si>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</si>
  <si>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</si>
  <si>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</si>
  <si>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</si>
  <si>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</si>
  <si>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</si>
  <si>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</si>
  <si>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</si>
  <si>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</si>
  <si>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</si>
  <si>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</si>
  <si>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</si>
  <si>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</si>
  <si>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</si>
  <si>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</si>
  <si>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</si>
  <si>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</si>
  <si>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</si>
  <si>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</si>
  <si>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</si>
  <si>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</si>
  <si>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</si>
  <si>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</si>
  <si>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</si>
  <si>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</si>
  <si>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</si>
  <si>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</si>
  <si>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</si>
  <si>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</si>
  <si>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</si>
  <si>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</si>
  <si>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</si>
  <si>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</si>
  <si>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</si>
  <si>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</si>
  <si>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</si>
  <si>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</si>
  <si>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</si>
  <si>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</si>
  <si>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</si>
  <si>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</si>
  <si>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</si>
  <si>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</si>
  <si>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</si>
  <si>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</si>
  <si>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</si>
  <si>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</si>
  <si>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</si>
  <si>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</si>
  <si>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</si>
  <si>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</si>
  <si>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</si>
  <si>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</si>
  <si>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</si>
  <si>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</si>
  <si>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</si>
  <si>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</si>
  <si>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</si>
  <si>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</si>
  <si>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</si>
  <si>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</si>
  <si>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</si>
  <si>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</si>
  <si>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</si>
  <si>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</si>
  <si>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</si>
  <si>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</si>
  <si>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</si>
  <si>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</si>
  <si>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</si>
  <si>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</si>
  <si>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</si>
  <si>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</si>
  <si>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</si>
  <si>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</si>
  <si>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</si>
  <si>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</si>
  <si>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</si>
  <si>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</si>
  <si>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</si>
  <si>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</si>
  <si>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</si>
  <si>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</si>
  <si>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</si>
  <si>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</si>
  <si>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</si>
  <si>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</si>
  <si>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</si>
  <si>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</si>
  <si>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</si>
  <si>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</si>
  <si>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</si>
  <si>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</si>
  <si>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</si>
  <si>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</si>
  <si>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</si>
  <si>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</si>
  <si>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</si>
  <si>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</si>
  <si>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</si>
  <si>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</si>
  <si>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</si>
  <si>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</si>
  <si>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</si>
  <si>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</si>
  <si>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</si>
  <si>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</si>
  <si>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</si>
  <si>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</si>
  <si>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</si>
  <si>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</si>
  <si>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</si>
  <si>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</si>
  <si>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</si>
  <si>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</si>
  <si>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</si>
  <si>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</si>
  <si>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</si>
  <si>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</si>
  <si>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</si>
  <si>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</si>
  <si>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</si>
  <si>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</si>
  <si>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</si>
  <si>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</si>
  <si>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</si>
  <si>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</si>
  <si>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</si>
  <si>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</si>
  <si>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</si>
  <si>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</si>
  <si>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</si>
  <si>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</si>
  <si>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</si>
  <si>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</si>
  <si>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</si>
  <si>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</si>
  <si>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</si>
  <si>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</si>
  <si>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</si>
  <si>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</si>
  <si>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</si>
  <si>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</si>
  <si>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</si>
  <si>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</si>
  <si>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</si>
  <si>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</si>
  <si>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</si>
  <si>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</si>
  <si>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</si>
  <si>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</si>
  <si>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</si>
  <si>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</si>
  <si>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</si>
  <si>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</si>
  <si>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</si>
  <si>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</si>
  <si>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</si>
  <si>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</si>
  <si>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</si>
  <si>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</si>
  <si>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</si>
  <si>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</si>
  <si>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</si>
  <si>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</si>
  <si>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</si>
  <si>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</si>
  <si>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</si>
  <si>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</si>
  <si>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</si>
  <si>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</si>
  <si>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</si>
  <si>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</si>
  <si>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</si>
  <si>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</si>
  <si>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</si>
  <si>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</si>
  <si>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</si>
  <si>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</si>
  <si>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</si>
  <si>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</si>
  <si>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</si>
  <si>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</si>
  <si>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</si>
  <si>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</si>
  <si>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</si>
  <si>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</si>
  <si>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</si>
  <si>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</si>
  <si>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</si>
  <si>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</si>
  <si>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</si>
  <si>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</si>
  <si>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</si>
  <si>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</si>
  <si>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</si>
  <si>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</si>
  <si>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</si>
  <si>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</si>
  <si>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</si>
  <si>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</si>
  <si>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</si>
  <si>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</si>
  <si>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</si>
  <si>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</si>
  <si>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</si>
  <si>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</si>
  <si>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</si>
  <si>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</si>
  <si>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</si>
  <si>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</si>
  <si>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</si>
  <si>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</si>
  <si>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</si>
  <si>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</si>
  <si>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</si>
  <si>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</si>
  <si>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</si>
  <si>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</si>
  <si>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</si>
  <si>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</si>
  <si>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</si>
  <si>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</si>
  <si>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</si>
  <si>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</si>
  <si>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</si>
  <si>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</si>
  <si>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</si>
  <si>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</si>
  <si>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</si>
  <si>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</si>
  <si>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</si>
  <si>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</si>
  <si>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</si>
  <si>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</si>
  <si>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</si>
  <si>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</si>
  <si>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</si>
  <si>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</si>
  <si>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</si>
  <si>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</si>
  <si>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</si>
  <si>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</si>
  <si>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</si>
  <si>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</si>
  <si>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</si>
  <si>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</si>
  <si>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</si>
  <si>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</si>
  <si>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</si>
  <si>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</si>
  <si>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</si>
  <si>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</si>
  <si>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</si>
  <si>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</si>
  <si>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</si>
  <si>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</si>
  <si>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</si>
  <si>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</si>
  <si>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</si>
  <si>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</si>
  <si>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</si>
  <si>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</si>
  <si>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</si>
  <si>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</si>
  <si>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</si>
  <si>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</si>
  <si>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</si>
  <si>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</si>
  <si>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</si>
  <si>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</si>
  <si>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</si>
  <si>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</si>
  <si>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</si>
  <si>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</si>
  <si>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</si>
  <si>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</si>
  <si>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</si>
  <si>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</si>
  <si>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</si>
  <si>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</si>
  <si>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</si>
  <si>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</si>
  <si>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</si>
  <si>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</si>
  <si>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</si>
  <si>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</si>
  <si>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</si>
  <si>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</si>
  <si>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</si>
  <si>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</si>
  <si>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</si>
  <si>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</si>
  <si>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</si>
  <si>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</si>
  <si>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</si>
  <si>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</si>
  <si>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</si>
  <si>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</si>
  <si>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</si>
  <si>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</si>
  <si>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</si>
  <si>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</si>
  <si>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</si>
  <si>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</si>
  <si>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</si>
  <si>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</si>
  <si>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</si>
  <si>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</si>
  <si>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</si>
  <si>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</si>
  <si>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</si>
  <si>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</si>
  <si>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</si>
  <si>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</si>
  <si>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</si>
  <si>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</si>
  <si>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</si>
  <si>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</si>
  <si>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</si>
  <si>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</si>
  <si>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</si>
  <si>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</si>
  <si>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</si>
  <si>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</si>
  <si>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</si>
  <si>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</si>
  <si>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</si>
  <si>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</si>
  <si>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</si>
  <si>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</si>
  <si>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</si>
  <si>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</si>
  <si>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</si>
  <si>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</si>
  <si>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</si>
  <si>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</si>
  <si>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</si>
  <si>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</si>
  <si>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</si>
  <si>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</si>
  <si>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</si>
  <si>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</si>
  <si>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</si>
  <si>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</si>
  <si>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</si>
  <si>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</si>
  <si>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</si>
  <si>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</si>
  <si>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</si>
  <si>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</si>
  <si>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</si>
  <si>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</si>
  <si>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</si>
  <si>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</si>
  <si>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</si>
  <si>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</si>
  <si>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</si>
  <si>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</si>
  <si>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</si>
  <si>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</si>
  <si>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</si>
  <si>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</si>
  <si>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</si>
  <si>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</si>
  <si>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</si>
  <si>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</si>
  <si>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</si>
  <si>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</si>
  <si>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</si>
  <si>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</si>
  <si>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</si>
  <si>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</si>
  <si>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</si>
  <si>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</si>
  <si>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</si>
  <si>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</si>
  <si>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</si>
  <si>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</si>
  <si>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</si>
  <si>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</si>
  <si>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</si>
  <si>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</si>
  <si>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</si>
  <si>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</si>
  <si>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</si>
  <si>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</si>
  <si>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</si>
  <si>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</si>
  <si>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</si>
  <si>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</si>
  <si>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</si>
  <si>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</si>
  <si>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</si>
  <si>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</si>
  <si>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</si>
  <si>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</si>
  <si>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</si>
  <si>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</si>
  <si>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</si>
  <si>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</si>
  <si>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</si>
  <si>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</si>
  <si>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</si>
  <si>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</si>
  <si>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</si>
  <si>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</si>
  <si>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</si>
  <si>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</si>
  <si>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</si>
  <si>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</si>
  <si>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</si>
  <si>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</si>
  <si>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</si>
  <si>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</si>
  <si>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</si>
  <si>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</si>
  <si>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</si>
  <si>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</si>
  <si>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</si>
  <si>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</si>
  <si>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</si>
  <si>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</si>
  <si>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</si>
  <si>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</si>
  <si>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</si>
  <si>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</si>
  <si>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</si>
  <si>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</si>
  <si>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</si>
  <si>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</si>
  <si>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</si>
  <si>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</si>
  <si>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</si>
  <si>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</si>
  <si>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</si>
  <si>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</si>
  <si>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</si>
  <si>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</si>
  <si>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</si>
  <si>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</si>
  <si>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</si>
  <si>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</si>
  <si>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</si>
  <si>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</si>
  <si>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</si>
  <si>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</si>
  <si>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</si>
  <si>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</si>
  <si>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</si>
  <si>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</si>
  <si>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</si>
  <si>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</si>
  <si>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</si>
  <si>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</si>
  <si>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</si>
  <si>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</si>
  <si>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</si>
  <si>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</si>
  <si>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</si>
  <si>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</si>
  <si>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</si>
  <si>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</si>
  <si>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</si>
  <si>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</si>
  <si>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</si>
  <si>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</si>
  <si>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</si>
  <si>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</si>
  <si>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</si>
  <si>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</si>
  <si>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</si>
  <si>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</si>
  <si>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</si>
  <si>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</si>
  <si>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</si>
  <si>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</si>
  <si>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</si>
  <si>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</si>
  <si>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</si>
  <si>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</si>
  <si>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</si>
  <si>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</si>
  <si>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</si>
  <si>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</si>
  <si>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</si>
  <si>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</si>
  <si>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</si>
  <si>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</si>
  <si>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</si>
  <si>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</si>
  <si>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</si>
  <si>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</si>
  <si>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</si>
  <si>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</si>
  <si>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</si>
  <si>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</si>
  <si>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</si>
  <si>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</si>
  <si>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</si>
  <si>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</si>
  <si>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</si>
  <si>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</si>
  <si>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</si>
  <si>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</si>
  <si>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</si>
  <si>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</si>
  <si>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</si>
  <si>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</si>
  <si>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</si>
  <si>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</si>
  <si>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</si>
  <si>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</si>
  <si>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</si>
  <si>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</si>
  <si>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</si>
  <si>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</si>
  <si>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</si>
  <si>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</si>
  <si>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</si>
  <si>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</si>
  <si>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</si>
  <si>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</si>
  <si>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</si>
  <si>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</si>
  <si>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</si>
  <si>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</si>
  <si>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</si>
  <si>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</si>
  <si>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</si>
  <si>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</si>
  <si>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</si>
  <si>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</si>
  <si>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</si>
  <si>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</si>
  <si>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</si>
  <si>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</si>
  <si>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</si>
  <si>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</si>
  <si>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</si>
  <si>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</si>
  <si>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</si>
  <si>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</si>
  <si>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</si>
  <si>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</si>
  <si>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</si>
  <si>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</si>
  <si>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</si>
  <si>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</si>
  <si>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</si>
  <si>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</si>
  <si>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</si>
  <si>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</si>
  <si>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</si>
  <si>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</si>
  <si>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</si>
  <si>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</si>
  <si>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</si>
  <si>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</si>
  <si>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</si>
  <si>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</si>
  <si>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</si>
  <si>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</si>
  <si>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</si>
  <si>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</si>
  <si>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</si>
  <si>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</si>
  <si>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</si>
  <si>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</si>
  <si>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</si>
  <si>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</si>
  <si>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</si>
  <si>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</si>
  <si>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</si>
  <si>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</si>
  <si>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</si>
  <si>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</si>
  <si>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</si>
  <si>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</si>
  <si>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</si>
  <si>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</si>
  <si>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</si>
  <si>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</si>
  <si>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</si>
  <si>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</si>
  <si>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</si>
  <si>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</si>
  <si>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</si>
  <si>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</si>
  <si>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</si>
  <si>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</si>
  <si>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</si>
  <si>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</si>
  <si>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</si>
  <si>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</si>
  <si>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</si>
  <si>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</si>
  <si>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</si>
  <si>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</si>
  <si>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</si>
  <si>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</si>
  <si>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</si>
  <si>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</si>
  <si>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</si>
  <si>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</si>
  <si>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</si>
  <si>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</si>
  <si>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</si>
  <si>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</si>
  <si>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</si>
  <si>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</si>
  <si>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</si>
  <si>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</si>
  <si>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</si>
  <si>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</si>
  <si>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</si>
  <si>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</si>
  <si>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</si>
  <si>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</si>
  <si>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</si>
  <si>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</si>
  <si>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</si>
  <si>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</si>
  <si>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</si>
  <si>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</si>
  <si>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</si>
  <si>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</si>
  <si>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</si>
  <si>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</si>
  <si>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</si>
  <si>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</si>
  <si>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</si>
  <si>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</si>
  <si>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</si>
  <si>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</si>
  <si>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</si>
  <si>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</si>
  <si>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</si>
  <si>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</si>
  <si>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</si>
  <si>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</si>
  <si>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</si>
  <si>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</si>
  <si>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</si>
  <si>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</si>
  <si>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</si>
  <si>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</si>
  <si>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</si>
  <si>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</si>
  <si>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</si>
  <si>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</si>
  <si>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</si>
  <si>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</si>
  <si>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</si>
  <si>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</si>
  <si>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</si>
  <si>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</si>
  <si>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</si>
  <si>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</si>
  <si>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</si>
  <si>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</si>
  <si>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</si>
  <si>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</si>
  <si>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</si>
  <si>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</si>
  <si>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</si>
  <si>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</si>
  <si>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</si>
  <si>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</si>
  <si>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</si>
  <si>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</si>
  <si>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</si>
  <si>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</si>
  <si>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</si>
  <si>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</si>
  <si>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</si>
  <si>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</si>
  <si>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</si>
  <si>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</si>
  <si>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</si>
  <si>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</si>
  <si>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</si>
  <si>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</si>
  <si>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</si>
  <si>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</si>
  <si>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</si>
  <si>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</si>
  <si>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</si>
  <si>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</si>
  <si>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</si>
  <si>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</si>
  <si>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</si>
  <si>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</si>
  <si>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</si>
  <si>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</si>
  <si>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</si>
  <si>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</si>
  <si>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</si>
  <si>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</si>
  <si>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</si>
  <si>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</si>
  <si>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</si>
  <si>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</si>
  <si>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</si>
  <si>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</si>
  <si>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</si>
  <si>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</si>
  <si>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</si>
  <si>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</si>
  <si>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</si>
  <si>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</si>
  <si>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</si>
  <si>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</si>
  <si>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</si>
  <si>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</si>
  <si>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</si>
  <si>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</si>
  <si>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</si>
  <si>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</si>
  <si>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</si>
  <si>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</si>
  <si>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</si>
  <si>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</si>
  <si>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</si>
  <si>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</si>
  <si>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</si>
  <si>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</si>
  <si>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</si>
  <si>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</si>
  <si>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</si>
  <si>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</si>
  <si>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</si>
  <si>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</si>
  <si>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</si>
  <si>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</si>
  <si>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</si>
  <si>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</si>
  <si>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</si>
  <si>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</si>
  <si>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</si>
  <si>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</si>
  <si>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</si>
  <si>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</si>
  <si>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</si>
  <si>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</si>
  <si>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</si>
  <si>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</si>
  <si>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</si>
  <si>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</si>
  <si>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</si>
  <si>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</si>
  <si>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</si>
  <si>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</si>
  <si>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</si>
  <si>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</si>
  <si>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</si>
  <si>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</si>
  <si>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</si>
  <si>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</si>
  <si>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</si>
  <si>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</si>
  <si>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</si>
  <si>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</si>
  <si>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</si>
  <si>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</si>
  <si>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</si>
  <si>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</si>
  <si>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</si>
  <si>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</si>
  <si>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</si>
  <si>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</si>
  <si>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</si>
  <si>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</si>
  <si>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</si>
  <si>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</si>
  <si>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</si>
  <si>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</si>
  <si>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</si>
  <si>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</si>
  <si>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</si>
  <si>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</si>
  <si>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</si>
  <si>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</si>
  <si>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</si>
  <si>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</si>
  <si>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</si>
  <si>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</si>
  <si>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</si>
  <si>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</si>
  <si>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</si>
  <si>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</si>
  <si>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</si>
  <si>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</si>
  <si>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</si>
  <si>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</si>
  <si>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</si>
  <si>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</si>
  <si>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</si>
  <si>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</si>
  <si>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</si>
  <si>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</si>
  <si>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</si>
  <si>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</si>
  <si>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</si>
  <si>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</si>
  <si>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</si>
  <si>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</si>
  <si>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</si>
  <si>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</si>
  <si>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</si>
  <si>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</si>
  <si>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</si>
  <si>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</si>
  <si>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</si>
  <si>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</si>
  <si>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</si>
  <si>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</si>
  <si>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</si>
  <si>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</si>
  <si>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</si>
  <si>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</si>
  <si>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</si>
  <si>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</si>
  <si>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</si>
  <si>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</si>
  <si>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</si>
  <si>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</si>
  <si>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</si>
  <si>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</si>
  <si>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</si>
  <si>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</si>
  <si>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</si>
  <si>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</si>
  <si>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</si>
  <si>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</si>
  <si>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</si>
  <si>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</si>
  <si>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</si>
  <si>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</si>
  <si>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</si>
  <si>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</si>
  <si>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</si>
  <si>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</si>
  <si>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</si>
  <si>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</si>
  <si>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</si>
  <si>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</si>
  <si>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</si>
  <si>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</si>
  <si>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</si>
  <si>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</si>
  <si>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</si>
  <si>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</si>
  <si>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</si>
  <si>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</si>
  <si>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</si>
  <si>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</si>
  <si>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</si>
  <si>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</si>
  <si>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</si>
  <si>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</si>
  <si>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</si>
  <si>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</si>
  <si>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</si>
  <si>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</si>
  <si>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</si>
  <si>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</si>
  <si>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</si>
  <si>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</si>
  <si>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</si>
  <si>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</si>
  <si>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</si>
  <si>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</si>
  <si>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</si>
  <si>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</si>
  <si>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</si>
  <si>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</si>
  <si>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</si>
  <si>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</si>
  <si>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</si>
  <si>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</si>
  <si>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</si>
  <si>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</si>
  <si>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</si>
  <si>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</si>
  <si>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</si>
  <si>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</si>
  <si>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</si>
  <si>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</si>
  <si>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</si>
  <si>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</si>
  <si>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</si>
  <si>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</si>
  <si>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</si>
  <si>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</si>
  <si>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</si>
  <si>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</si>
  <si>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</si>
  <si>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</si>
  <si>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</si>
  <si>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</si>
  <si>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</si>
  <si>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</si>
  <si>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</si>
  <si>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</si>
  <si>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</si>
  <si>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</si>
  <si>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</si>
  <si>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</si>
  <si>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</si>
  <si>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</si>
  <si>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</si>
  <si>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</si>
  <si>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</si>
  <si>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</si>
  <si>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</si>
  <si>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</si>
  <si>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</si>
  <si>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</si>
  <si>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</si>
  <si>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</si>
  <si>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</si>
  <si>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</si>
  <si>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</si>
  <si>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</si>
  <si>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</si>
  <si>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</si>
  <si>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</si>
  <si>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</si>
  <si>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</si>
  <si>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</si>
  <si>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</si>
  <si>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</si>
  <si>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</si>
  <si>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</si>
  <si>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</si>
  <si>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</si>
  <si>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</si>
  <si>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</si>
  <si>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</si>
  <si>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</si>
  <si>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</si>
  <si>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</si>
  <si>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</si>
  <si>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</si>
  <si>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</si>
  <si>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</si>
  <si>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</si>
  <si>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</si>
  <si>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</si>
  <si>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</si>
  <si>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</si>
  <si>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</si>
  <si>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</si>
  <si>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</si>
  <si>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</si>
  <si>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</si>
  <si>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</si>
  <si>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</si>
  <si>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</si>
  <si>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</si>
  <si>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</si>
  <si>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</si>
  <si>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</si>
  <si>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</si>
  <si>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</si>
  <si>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</si>
  <si>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</si>
  <si>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</si>
  <si>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</si>
  <si>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</si>
  <si>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</si>
  <si>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</si>
  <si>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</si>
  <si>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</si>
  <si>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</si>
  <si>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</si>
  <si>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</si>
  <si>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</si>
  <si>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</si>
  <si>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</si>
  <si>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</si>
  <si>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</si>
  <si>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</si>
  <si>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</si>
  <si>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</si>
  <si>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</si>
  <si>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</si>
  <si>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</si>
  <si>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</si>
  <si>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</si>
  <si>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</si>
  <si>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</si>
  <si>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</si>
  <si>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</si>
  <si>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</si>
  <si>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</si>
  <si>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</si>
  <si>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</si>
  <si>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</si>
  <si>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</si>
  <si>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</si>
  <si>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</si>
  <si>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</si>
  <si>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</si>
  <si>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</si>
  <si>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</si>
  <si>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</si>
  <si>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</si>
  <si>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</si>
  <si>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</si>
  <si>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</si>
  <si>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</si>
  <si>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</si>
  <si>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</si>
  <si>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</si>
  <si>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</si>
  <si>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</si>
  <si>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</si>
  <si>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</si>
  <si>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</si>
  <si>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</si>
  <si>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</si>
  <si>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</si>
  <si>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</si>
  <si>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</si>
  <si>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</si>
  <si>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</si>
  <si>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</si>
  <si>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</si>
  <si>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</si>
  <si>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</si>
  <si>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</si>
  <si>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</si>
  <si>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</si>
  <si>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</si>
  <si>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</si>
  <si>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</si>
  <si>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</si>
  <si>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</si>
  <si>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</si>
  <si>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</si>
  <si>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</si>
  <si>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</si>
  <si>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</si>
  <si>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</si>
  <si>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</si>
  <si>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</si>
  <si>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</si>
  <si>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</si>
  <si>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</si>
  <si>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</si>
  <si>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</si>
  <si>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</si>
  <si>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</si>
  <si>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</si>
  <si>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</si>
  <si>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</si>
  <si>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</si>
  <si>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</si>
  <si>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</si>
  <si>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</si>
  <si>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</si>
  <si>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</si>
  <si>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</si>
  <si>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</si>
  <si>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</si>
  <si>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</si>
  <si>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</si>
  <si>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</si>
  <si>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</si>
  <si>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</si>
  <si>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</si>
  <si>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</si>
  <si>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</si>
  <si>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</si>
  <si>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</si>
  <si>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</si>
  <si>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</si>
  <si>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</si>
  <si>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</si>
  <si>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</si>
  <si>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</si>
  <si>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</si>
  <si>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</si>
  <si>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</si>
  <si>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</si>
  <si>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</si>
  <si>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</si>
  <si>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</si>
  <si>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</si>
  <si>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</si>
  <si>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</si>
  <si>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</si>
  <si>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</si>
  <si>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</si>
  <si>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</si>
  <si>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</si>
  <si>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</si>
  <si>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</si>
  <si>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</si>
  <si>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</si>
  <si>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</si>
  <si>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</si>
  <si>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</si>
  <si>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</si>
  <si>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</si>
  <si>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</si>
  <si>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</si>
  <si>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</si>
  <si>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</si>
  <si>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</si>
  <si>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</si>
  <si>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</si>
  <si>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</si>
  <si>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</si>
  <si>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</si>
  <si>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</si>
  <si>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</si>
  <si>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</si>
  <si>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</si>
  <si>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</si>
  <si>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</si>
  <si>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</si>
  <si>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</si>
  <si>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</si>
  <si>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</si>
  <si>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</si>
  <si>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</si>
  <si>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</si>
  <si>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</si>
  <si>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</si>
  <si>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</si>
  <si>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</si>
  <si>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</si>
  <si>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</si>
  <si>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</si>
  <si>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</si>
  <si>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</si>
  <si>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</si>
  <si>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</si>
  <si>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</si>
  <si>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</si>
  <si>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</si>
  <si>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</si>
  <si>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</si>
  <si>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</si>
  <si>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</si>
  <si>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</si>
  <si>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</si>
  <si>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</si>
  <si>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</si>
  <si>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</si>
  <si>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</si>
  <si>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</si>
  <si>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</si>
  <si>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</si>
  <si>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</si>
  <si>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</si>
  <si>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</si>
  <si>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</si>
  <si>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</si>
  <si>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</si>
  <si>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</si>
  <si>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</si>
  <si>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</si>
  <si>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</si>
  <si>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</si>
  <si>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</si>
  <si>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</si>
  <si>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</si>
  <si>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</si>
  <si>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</si>
  <si>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</si>
  <si>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</si>
  <si>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</si>
  <si>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</si>
  <si>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</si>
  <si>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</si>
  <si>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</si>
  <si>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</si>
  <si>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</si>
  <si>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</si>
  <si>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</si>
  <si>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</si>
  <si>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</si>
  <si>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</si>
  <si>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</si>
  <si>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</si>
  <si>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</si>
  <si>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</si>
  <si>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</si>
  <si>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</si>
  <si>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</si>
  <si>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</si>
  <si>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</si>
  <si>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</si>
  <si>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</si>
  <si>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</si>
  <si>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</si>
  <si>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</si>
  <si>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</si>
  <si>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</si>
  <si>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</si>
  <si>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</si>
  <si>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</si>
  <si>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</si>
  <si>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</si>
  <si>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</si>
  <si>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</si>
  <si>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</si>
  <si>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</si>
  <si>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</si>
  <si>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</si>
  <si>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</si>
  <si>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</si>
  <si>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</si>
  <si>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</si>
  <si>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</si>
  <si>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</si>
  <si>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</si>
  <si>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</si>
  <si>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</si>
  <si>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</si>
  <si>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</si>
  <si>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</si>
  <si>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</si>
  <si>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</si>
  <si>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</si>
  <si>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</si>
  <si>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</si>
  <si>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</si>
  <si>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</si>
  <si>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</si>
  <si>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</si>
  <si>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</si>
  <si>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</si>
  <si>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</si>
  <si>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</si>
  <si>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</si>
  <si>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</si>
  <si>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</si>
  <si>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</si>
  <si>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</si>
  <si>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</si>
  <si>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</si>
  <si>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</si>
  <si>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</si>
  <si>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</si>
  <si>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</si>
  <si>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</si>
  <si>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</si>
  <si>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</si>
  <si>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</si>
  <si>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</si>
  <si>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</si>
  <si>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</si>
  <si>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</si>
  <si>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</si>
  <si>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</si>
  <si>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</si>
  <si>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</si>
  <si>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</si>
  <si>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</si>
  <si>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</si>
  <si>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</si>
  <si>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</si>
  <si>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</si>
  <si>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</si>
  <si>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</si>
  <si>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</si>
  <si>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</si>
  <si>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</si>
  <si>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</si>
  <si>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</si>
  <si>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</si>
  <si>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</si>
  <si>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</si>
  <si>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</si>
  <si>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</si>
  <si>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</si>
  <si>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</si>
  <si>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</si>
  <si>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</si>
  <si>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</si>
  <si>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</si>
  <si>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</si>
  <si>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</si>
  <si>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</si>
  <si>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</si>
  <si>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</si>
  <si>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</si>
  <si>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</si>
  <si>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</si>
  <si>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</si>
  <si>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</si>
  <si>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</si>
  <si>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</si>
  <si>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</si>
  <si>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</si>
  <si>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</si>
  <si>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</si>
  <si>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</si>
  <si>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</si>
  <si>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</si>
  <si>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</si>
  <si>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</si>
  <si>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</si>
  <si>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</si>
  <si>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</si>
  <si>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</si>
  <si>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</si>
  <si>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</si>
  <si>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</si>
  <si>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</si>
  <si>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</si>
  <si>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</si>
  <si>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</si>
  <si>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</si>
  <si>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</si>
  <si>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</si>
  <si>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</si>
  <si>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</si>
  <si>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</si>
  <si>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</si>
  <si>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</si>
  <si>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</si>
  <si>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</si>
  <si>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</si>
  <si>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</si>
  <si>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</si>
  <si>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</si>
  <si>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</si>
  <si>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</si>
  <si>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</si>
  <si>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</si>
  <si>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</si>
  <si>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</si>
  <si>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</si>
  <si>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</si>
  <si>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</si>
  <si>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</si>
  <si>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</si>
  <si>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</si>
  <si>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</si>
  <si>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</si>
  <si>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</si>
  <si>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</si>
  <si>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</si>
  <si>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</si>
  <si>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</si>
  <si>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</si>
  <si>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</si>
  <si>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</si>
  <si>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</si>
  <si>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</si>
  <si>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</si>
  <si>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</si>
  <si>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</si>
  <si>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</si>
  <si>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</si>
  <si>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</si>
  <si>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</si>
  <si>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</si>
  <si>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</si>
  <si>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</si>
  <si>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</si>
  <si>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</si>
  <si>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</si>
  <si>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</si>
  <si>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</si>
  <si>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</si>
  <si>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</si>
  <si>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</si>
  <si>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</si>
  <si>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</si>
  <si>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</si>
  <si>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</si>
  <si>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</si>
  <si>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</si>
  <si>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</si>
  <si>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</si>
  <si>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</si>
  <si>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</si>
  <si>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</si>
  <si>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</si>
  <si>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</si>
  <si>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</si>
  <si>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</si>
  <si>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</si>
  <si>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</si>
  <si>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</si>
  <si>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</si>
  <si>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</si>
  <si>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</si>
  <si>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</si>
  <si>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</si>
  <si>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</si>
  <si>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</si>
  <si>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</si>
  <si>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</si>
  <si>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</si>
  <si>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</si>
  <si>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</si>
  <si>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</si>
  <si>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</si>
  <si>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</si>
  <si>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</si>
  <si>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</si>
  <si>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</si>
  <si>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</si>
  <si>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</si>
  <si>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</si>
  <si>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</si>
  <si>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</si>
  <si>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</si>
  <si>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</si>
  <si>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</si>
  <si>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</si>
  <si>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</si>
  <si>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</si>
  <si>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</si>
  <si>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</si>
  <si>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</si>
  <si>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</si>
  <si>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</si>
  <si>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</si>
  <si>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</si>
  <si>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</si>
  <si>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</si>
  <si>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</si>
  <si>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</si>
  <si>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</si>
  <si>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</si>
  <si>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</si>
  <si>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</si>
  <si>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</si>
  <si>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</si>
  <si>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</si>
  <si>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</si>
  <si>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</si>
  <si>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</si>
  <si>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</si>
  <si>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</si>
  <si>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</si>
  <si>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</si>
  <si>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</si>
  <si>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</si>
  <si>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</si>
  <si>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</si>
  <si>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</si>
  <si>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</si>
  <si>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</si>
  <si>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</si>
  <si>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</si>
  <si>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</si>
  <si>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</si>
  <si>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</si>
  <si>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</si>
  <si>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</si>
  <si>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</si>
  <si>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</si>
  <si>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</si>
  <si>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</si>
  <si>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</si>
  <si>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</si>
  <si>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</si>
  <si>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</si>
  <si>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</si>
  <si>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</si>
  <si>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</si>
  <si>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</si>
  <si>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</si>
  <si>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</si>
  <si>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</si>
  <si>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</si>
  <si>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</si>
  <si>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</si>
  <si>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</si>
  <si>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</si>
  <si>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</si>
  <si>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</si>
  <si>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</si>
  <si>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</si>
  <si>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</si>
  <si>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</si>
  <si>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</si>
  <si>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</si>
  <si>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</si>
  <si>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</si>
  <si>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</si>
  <si>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</si>
  <si>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</si>
  <si>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</si>
  <si>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</si>
  <si>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</si>
  <si>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</si>
  <si>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</si>
  <si>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</si>
  <si>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</si>
  <si>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</si>
  <si>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</si>
  <si>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</si>
  <si>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</si>
  <si>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</si>
  <si>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</si>
  <si>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</si>
  <si>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</si>
  <si>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</si>
  <si>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</si>
  <si>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</si>
  <si>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</si>
  <si>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</si>
  <si>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</si>
  <si>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</si>
  <si>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</si>
  <si>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</si>
  <si>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</si>
  <si>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</si>
  <si>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</si>
  <si>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</si>
  <si>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</si>
  <si>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</si>
  <si>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</si>
  <si>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</si>
  <si>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</si>
  <si>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</si>
  <si>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</si>
  <si>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</si>
  <si>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</si>
  <si>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</si>
  <si>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</si>
  <si>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</si>
  <si>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</si>
  <si>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</si>
  <si>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</si>
  <si>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</si>
  <si>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</si>
  <si>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</si>
  <si>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</si>
  <si>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</si>
  <si>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</si>
  <si>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</si>
  <si>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</si>
  <si>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</si>
  <si>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</si>
  <si>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</si>
  <si>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</si>
  <si>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</si>
  <si>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</si>
  <si>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</si>
  <si>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</si>
  <si>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</si>
  <si>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</si>
  <si>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</si>
  <si>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</si>
  <si>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</si>
  <si>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</si>
  <si>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</si>
  <si>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</si>
  <si>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</si>
  <si>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</si>
  <si>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</si>
  <si>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</si>
  <si>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</si>
  <si>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</si>
  <si>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</si>
  <si>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</si>
  <si>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</si>
  <si>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</si>
  <si>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</si>
  <si>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</si>
  <si>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</si>
  <si>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</si>
  <si>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</si>
  <si>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</si>
  <si>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</si>
  <si>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</si>
  <si>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</si>
  <si>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</si>
  <si>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</si>
  <si>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</si>
  <si>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</si>
  <si>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</si>
  <si>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</si>
  <si>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</si>
  <si>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</si>
  <si>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</si>
  <si>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</si>
  <si>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</si>
  <si>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</si>
  <si>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</si>
  <si>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</si>
  <si>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</si>
  <si>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</si>
  <si>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</si>
  <si>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</si>
  <si>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</si>
  <si>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</si>
  <si>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</si>
  <si>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</si>
  <si>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</si>
  <si>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</si>
  <si>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</si>
  <si>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</si>
  <si>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</si>
  <si>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</si>
  <si>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</si>
  <si>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</si>
  <si>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</si>
  <si>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</si>
  <si>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</si>
  <si>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</si>
  <si>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</si>
  <si>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</si>
  <si>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</si>
  <si>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</si>
  <si>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</si>
  <si>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</si>
  <si>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</si>
  <si>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</si>
  <si>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</si>
  <si>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</si>
  <si>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</si>
  <si>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</si>
  <si>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</si>
  <si>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</si>
  <si>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</si>
  <si>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</si>
  <si>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</si>
  <si>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</si>
  <si>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</si>
  <si>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</si>
  <si>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</si>
  <si>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</si>
  <si>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</si>
  <si>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</si>
  <si>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</si>
  <si>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</si>
  <si>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</si>
  <si>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</si>
  <si>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</si>
  <si>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</si>
  <si>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</si>
  <si>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</si>
  <si>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</si>
  <si>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</si>
  <si>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</si>
  <si>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</si>
  <si>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</si>
  <si>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</si>
  <si>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</si>
  <si>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</si>
  <si>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</si>
  <si>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</si>
  <si>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</si>
  <si>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</si>
  <si>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</si>
  <si>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</si>
  <si>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</si>
  <si>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</si>
  <si>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</si>
  <si>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</si>
  <si>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</si>
  <si>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</si>
  <si>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</si>
  <si>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</si>
  <si>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</si>
  <si>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</si>
  <si>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</si>
  <si>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</si>
  <si>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</si>
  <si>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</si>
  <si>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</si>
  <si>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</si>
  <si>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</si>
  <si>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</si>
  <si>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</si>
  <si>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</si>
  <si>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</si>
  <si>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</si>
  <si>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</si>
  <si>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</si>
  <si>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</si>
  <si>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</si>
  <si>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</si>
  <si>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</si>
  <si>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</si>
  <si>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</si>
  <si>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</si>
  <si>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</si>
  <si>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</si>
  <si>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</si>
  <si>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</si>
  <si>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</si>
  <si>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</si>
  <si>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</si>
  <si>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</si>
  <si>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</si>
  <si>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</si>
  <si>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</si>
  <si>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</si>
  <si>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</si>
  <si>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</si>
  <si>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</si>
  <si>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</si>
  <si>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</si>
  <si>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</si>
  <si>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</si>
  <si>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</si>
  <si>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</si>
  <si>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</si>
  <si>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</si>
  <si>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</si>
  <si>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</si>
  <si>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</si>
  <si>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</si>
  <si>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</si>
  <si>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</si>
  <si>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</si>
  <si>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</si>
  <si>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</si>
  <si>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</si>
  <si>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</si>
  <si>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</si>
  <si>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</si>
  <si>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</si>
  <si>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</si>
  <si>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</si>
  <si>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</si>
  <si>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</si>
  <si>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</si>
  <si>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</si>
  <si>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</si>
  <si>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</si>
  <si>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</si>
  <si>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</si>
  <si>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</si>
  <si>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</si>
  <si>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</si>
  <si>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</si>
  <si>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</si>
  <si>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</si>
  <si>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</si>
  <si>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</si>
  <si>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</si>
  <si>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</si>
  <si>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</si>
  <si>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</si>
  <si>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</si>
  <si>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</si>
  <si>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</si>
  <si>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</si>
  <si>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</si>
  <si>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</si>
  <si>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</si>
  <si>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</si>
  <si>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</si>
  <si>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</si>
  <si>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</si>
  <si>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</si>
  <si>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</si>
  <si>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</si>
  <si>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</si>
  <si>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</si>
  <si>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</si>
  <si>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</si>
  <si>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</si>
  <si>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</si>
  <si>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</si>
  <si>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</si>
  <si>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</si>
  <si>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</si>
  <si>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</si>
  <si>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</si>
  <si>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</si>
  <si>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</si>
  <si>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</si>
  <si>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</si>
  <si>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</si>
  <si>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</si>
  <si>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</si>
  <si>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</si>
  <si>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</si>
  <si>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</si>
  <si>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</si>
  <si>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</si>
  <si>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</si>
  <si>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</si>
  <si>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</si>
  <si>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</si>
  <si>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</si>
  <si>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</si>
  <si>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</si>
  <si>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</si>
  <si>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</si>
  <si>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</si>
  <si>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</si>
  <si>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</si>
  <si>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</si>
  <si>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</si>
  <si>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</si>
  <si>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</si>
  <si>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</si>
  <si>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</si>
  <si>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</si>
  <si>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</si>
  <si>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</si>
  <si>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</si>
  <si>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</si>
  <si>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</si>
  <si>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</si>
  <si>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</si>
  <si>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</si>
  <si>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</si>
  <si>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</si>
  <si>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</si>
  <si>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</si>
  <si>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</si>
  <si>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</si>
  <si>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</si>
  <si>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</si>
  <si>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</si>
  <si>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</si>
  <si>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</si>
  <si>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</si>
  <si>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</si>
  <si>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</si>
  <si>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</si>
  <si>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</si>
  <si>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</si>
  <si>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</si>
  <si>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</si>
  <si>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</si>
  <si>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</si>
  <si>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</si>
  <si>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</si>
  <si>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</si>
  <si>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</si>
  <si>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</si>
  <si>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</si>
  <si>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</si>
  <si>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</si>
  <si>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</si>
  <si>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</si>
  <si>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</si>
  <si>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</si>
  <si>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</si>
  <si>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</si>
  <si>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</si>
  <si>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</si>
  <si>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</si>
  <si>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</si>
  <si>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</si>
  <si>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</si>
  <si>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</si>
  <si>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</si>
  <si>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</si>
  <si>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</si>
  <si>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</si>
  <si>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</si>
  <si>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</si>
  <si>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</si>
  <si>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</si>
  <si>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</si>
  <si>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</si>
  <si>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</si>
  <si>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</si>
  <si>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</si>
  <si>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</si>
  <si>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</si>
  <si>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</si>
  <si>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</si>
  <si>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</si>
  <si>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</si>
  <si>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</si>
  <si>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</si>
  <si>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</si>
  <si>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</si>
  <si>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</si>
  <si>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</si>
  <si>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</si>
  <si>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</si>
  <si>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</si>
  <si>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</si>
  <si>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</si>
  <si>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</si>
  <si>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</si>
  <si>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</si>
  <si>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</si>
  <si>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</si>
  <si>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</si>
  <si>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</si>
  <si>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</si>
  <si>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</si>
  <si>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</si>
  <si>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</si>
  <si>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</si>
  <si>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</si>
  <si>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</si>
  <si>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</si>
  <si>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</si>
  <si>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</si>
  <si>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</si>
  <si>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</si>
  <si>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</si>
  <si>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</si>
  <si>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</si>
  <si>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</si>
  <si>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</si>
  <si>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</si>
  <si>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</si>
  <si>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</si>
  <si>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</si>
  <si>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</si>
  <si>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</si>
  <si>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</si>
  <si>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</si>
  <si>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</si>
  <si>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</si>
  <si>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</si>
  <si>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</si>
  <si>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</si>
  <si>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</si>
  <si>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</si>
  <si>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</si>
  <si>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</si>
  <si>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</si>
  <si>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</si>
  <si>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</si>
  <si>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</si>
  <si>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</si>
  <si>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</si>
  <si>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</si>
  <si>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</si>
  <si>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</si>
  <si>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</si>
  <si>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</si>
  <si>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</si>
  <si>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</si>
  <si>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</si>
  <si>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</si>
  <si>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</si>
  <si>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</si>
  <si>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</si>
  <si>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</si>
  <si>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</si>
  <si>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</si>
  <si>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</si>
  <si>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</si>
  <si>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</si>
  <si>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</si>
  <si>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</si>
  <si>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</si>
  <si>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</si>
  <si>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</si>
  <si>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</si>
  <si>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</si>
  <si>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</si>
  <si>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</si>
  <si>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</si>
  <si>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</si>
  <si>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</si>
  <si>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</si>
  <si>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</si>
  <si>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</si>
  <si>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</si>
  <si>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</si>
  <si>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</si>
  <si>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</si>
  <si>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</si>
  <si>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</si>
  <si>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</si>
  <si>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</si>
  <si>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</si>
  <si>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</si>
  <si>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</si>
  <si>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</si>
  <si>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</si>
  <si>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</si>
  <si>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</si>
  <si>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</si>
  <si>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</si>
  <si>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</si>
  <si>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</si>
  <si>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</si>
  <si>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</si>
  <si>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</si>
  <si>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</si>
  <si>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</si>
  <si>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</si>
  <si>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</si>
  <si>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</si>
  <si>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</si>
  <si>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</si>
  <si>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</si>
  <si>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</si>
  <si>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</si>
  <si>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</si>
  <si>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</si>
  <si>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</si>
  <si>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</si>
  <si>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</si>
  <si>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</si>
  <si>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</si>
  <si>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</si>
  <si>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</si>
  <si>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</si>
  <si>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</si>
  <si>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</si>
  <si>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</si>
  <si>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</si>
  <si>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</si>
  <si>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</si>
  <si>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</si>
  <si>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</si>
  <si>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</si>
  <si>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</si>
  <si>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</si>
  <si>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</si>
  <si>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</si>
  <si>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</si>
  <si>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</si>
  <si>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</si>
  <si>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</si>
  <si>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</si>
  <si>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</si>
  <si>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</si>
  <si>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</si>
  <si>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</si>
  <si>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</si>
  <si>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</si>
  <si>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</si>
  <si>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</si>
  <si>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</si>
  <si>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</si>
  <si>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</si>
  <si>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</si>
  <si>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</si>
  <si>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</si>
  <si>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</si>
  <si>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</si>
  <si>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</si>
  <si>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</si>
  <si>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</si>
  <si>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</si>
  <si>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</si>
  <si>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</si>
  <si>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</si>
  <si>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</si>
  <si>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</si>
  <si>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</si>
  <si>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</si>
  <si>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</si>
  <si>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</si>
  <si>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</si>
  <si>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</si>
  <si>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</si>
  <si>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</si>
  <si>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</si>
  <si>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</si>
  <si>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</si>
  <si>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</si>
  <si>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</si>
  <si>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</si>
  <si>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</si>
  <si>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</si>
  <si>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</si>
  <si>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</si>
  <si>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</si>
  <si>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</si>
  <si>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</si>
  <si>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</si>
  <si>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</si>
  <si>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</si>
  <si>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</si>
  <si>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</si>
  <si>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</si>
  <si>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</si>
  <si>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</si>
  <si>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</si>
  <si>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</si>
  <si>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</si>
  <si>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</si>
  <si>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</si>
  <si>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</si>
  <si>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</si>
  <si>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</si>
  <si>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</si>
  <si>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</si>
  <si>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</si>
  <si>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</si>
  <si>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</si>
  <si>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</si>
  <si>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</si>
  <si>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</si>
  <si>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</si>
  <si>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</si>
  <si>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</si>
  <si>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</si>
  <si>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</si>
  <si>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</si>
  <si>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</si>
  <si>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</si>
  <si>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</si>
  <si>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</si>
  <si>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</si>
  <si>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</si>
  <si>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</si>
  <si>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</si>
  <si>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</si>
  <si>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</si>
  <si>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</si>
  <si>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</si>
  <si>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</si>
  <si>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</si>
  <si>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</si>
  <si>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</si>
  <si>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</si>
  <si>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</si>
  <si>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</si>
  <si>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</si>
  <si>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</si>
  <si>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</si>
  <si>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</si>
  <si>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</si>
  <si>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</si>
  <si>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</si>
  <si>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</si>
  <si>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</si>
  <si>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</si>
  <si>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</si>
  <si>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</si>
  <si>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</si>
  <si>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</si>
  <si>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</si>
  <si>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</si>
  <si>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</si>
  <si>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</si>
  <si>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</si>
  <si>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</si>
  <si>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</si>
  <si>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</si>
  <si>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</si>
  <si>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</si>
  <si>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</si>
  <si>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</si>
  <si>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</si>
  <si>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</si>
  <si>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</si>
  <si>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</si>
  <si>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</si>
  <si>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</si>
  <si>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</si>
  <si>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</si>
  <si>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</si>
  <si>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</si>
  <si>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</si>
  <si>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</si>
  <si>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</si>
  <si>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</si>
  <si>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</si>
  <si>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</si>
  <si>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</si>
  <si>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</si>
  <si>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</si>
  <si>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</si>
  <si>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</si>
  <si>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</si>
  <si>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</si>
  <si>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</si>
  <si>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</si>
  <si>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</si>
  <si>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</si>
  <si>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</si>
  <si>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</si>
  <si>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</si>
  <si>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</si>
  <si>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</si>
  <si>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</si>
  <si>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</si>
  <si>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</si>
  <si>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</si>
  <si>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</si>
  <si>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</si>
  <si>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</si>
  <si>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</si>
  <si>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</si>
  <si>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</si>
  <si>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</si>
  <si>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</si>
  <si>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</si>
  <si>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</si>
  <si>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</si>
  <si>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</si>
  <si>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</si>
  <si>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</si>
  <si>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</si>
  <si>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</si>
  <si>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</si>
  <si>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</si>
  <si>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</si>
  <si>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</si>
  <si>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</si>
  <si>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</si>
  <si>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</si>
  <si>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</si>
  <si>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</si>
  <si>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</si>
  <si>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</si>
  <si>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</si>
  <si>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</si>
  <si>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</si>
  <si>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</si>
  <si>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</si>
  <si>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</si>
  <si>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</si>
  <si>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</si>
  <si>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</si>
  <si>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</si>
  <si>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</si>
  <si>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</si>
  <si>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</si>
  <si>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</si>
  <si>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</si>
  <si>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</si>
  <si>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</si>
  <si>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</si>
  <si>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</si>
  <si>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</si>
  <si>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</si>
  <si>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</si>
  <si>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</si>
  <si>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</si>
  <si>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</si>
  <si>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</si>
  <si>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</si>
  <si>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</si>
  <si>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</si>
  <si>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</si>
  <si>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</si>
  <si>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</si>
  <si>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</si>
  <si>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</si>
  <si>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</si>
  <si>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</si>
  <si>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</si>
  <si>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</si>
  <si>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</si>
  <si>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</si>
  <si>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</si>
  <si>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</si>
  <si>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</si>
  <si>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</si>
  <si>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</si>
  <si>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</si>
  <si>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</si>
  <si>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</si>
  <si>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</si>
  <si>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</si>
  <si>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</si>
  <si>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</si>
  <si>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</si>
  <si>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</si>
  <si>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</si>
  <si>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</si>
  <si>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</si>
  <si>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</si>
  <si>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</si>
  <si>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</si>
  <si>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</si>
  <si>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</si>
  <si>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</si>
  <si>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</si>
  <si>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</si>
  <si>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</si>
  <si>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</si>
  <si>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</si>
  <si>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</si>
  <si>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</si>
  <si>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</si>
  <si>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</si>
  <si>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</si>
  <si>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</si>
  <si>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</si>
  <si>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</si>
  <si>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</si>
  <si>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</si>
  <si>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</si>
  <si>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</si>
  <si>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</si>
  <si>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</si>
  <si>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</si>
  <si>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</si>
  <si>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</si>
  <si>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</si>
  <si>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</si>
  <si>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</si>
  <si>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</si>
  <si>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</si>
  <si>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</si>
  <si>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</si>
  <si>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</si>
  <si>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</si>
  <si>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</si>
  <si>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</si>
  <si>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</si>
  <si>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</si>
  <si>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</si>
  <si>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</si>
  <si>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</si>
  <si>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</si>
  <si>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</si>
  <si>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</si>
  <si>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</si>
  <si>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</si>
  <si>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</si>
  <si>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</si>
  <si>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</si>
  <si>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</si>
  <si>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</si>
  <si>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</si>
  <si>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</si>
  <si>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</si>
  <si>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</si>
  <si>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</si>
  <si>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</si>
  <si>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</si>
  <si>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</si>
  <si>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</si>
  <si>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</si>
  <si>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</si>
  <si>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</si>
  <si>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</si>
  <si>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</si>
  <si>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</si>
  <si>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</si>
  <si>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</si>
  <si>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</si>
  <si>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</si>
  <si>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</si>
  <si>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</si>
  <si>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</si>
  <si>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</si>
  <si>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</si>
  <si>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</si>
  <si>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</si>
  <si>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</si>
  <si>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</si>
  <si>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</si>
  <si>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</si>
  <si>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</si>
  <si>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</si>
  <si>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</si>
  <si>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</si>
  <si>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</si>
  <si>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</si>
  <si>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</si>
  <si>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</si>
  <si>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</si>
  <si>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</si>
  <si>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</si>
  <si>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</si>
  <si>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</si>
  <si>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</si>
  <si>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</si>
  <si>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</si>
  <si>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</si>
  <si>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</si>
  <si>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</si>
  <si>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</si>
  <si>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</si>
  <si>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</si>
  <si>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</si>
  <si>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</si>
  <si>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</si>
  <si>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</si>
  <si>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</si>
  <si>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</si>
  <si>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</si>
  <si>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</si>
  <si>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</si>
  <si>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</si>
  <si>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</si>
  <si>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</si>
  <si>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</si>
  <si>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</si>
  <si>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</si>
  <si>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</si>
  <si>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</si>
  <si>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</si>
  <si>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</si>
  <si>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</si>
  <si>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</si>
  <si>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</si>
  <si>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</si>
  <si>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</si>
  <si>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</si>
  <si>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</si>
  <si>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</si>
  <si>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</si>
  <si>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</si>
  <si>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</si>
  <si>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</si>
  <si>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</si>
  <si>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</si>
  <si>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</si>
  <si>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</si>
  <si>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</si>
  <si>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</si>
  <si>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</si>
  <si>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</si>
  <si>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</si>
  <si>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</si>
  <si>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</si>
  <si>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</si>
  <si>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</si>
  <si>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</si>
  <si>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</si>
  <si>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</si>
  <si>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</si>
  <si>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</si>
  <si>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</si>
  <si>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</si>
  <si>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</si>
  <si>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</si>
  <si>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</si>
  <si>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</si>
  <si>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</si>
  <si>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</si>
  <si>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</si>
  <si>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</si>
  <si>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</si>
  <si>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</si>
  <si>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</si>
  <si>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</si>
  <si>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</si>
  <si>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</si>
  <si>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</si>
  <si>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</si>
  <si>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</si>
  <si>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</si>
  <si>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</si>
  <si>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</si>
  <si>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</si>
  <si>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</si>
  <si>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</si>
  <si>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</si>
  <si>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</si>
  <si>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</si>
  <si>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</si>
  <si>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</si>
  <si>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</si>
  <si>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</si>
  <si>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</si>
  <si>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</si>
  <si>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</si>
  <si>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</si>
  <si>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</si>
  <si>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</si>
  <si>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</si>
  <si>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</si>
  <si>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</si>
  <si>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</si>
  <si>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</si>
  <si>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</si>
  <si>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</si>
  <si>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</si>
  <si>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</si>
  <si>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</si>
  <si>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</si>
  <si>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</si>
  <si>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</si>
  <si>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</si>
  <si>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</si>
  <si>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</si>
  <si>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</si>
  <si>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</si>
  <si>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</si>
  <si>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</si>
  <si>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</si>
  <si>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</si>
  <si>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</si>
  <si>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</si>
  <si>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</si>
  <si>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</si>
  <si>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</si>
  <si>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</si>
  <si>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</si>
  <si>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</si>
  <si>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</si>
  <si>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</si>
  <si>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</si>
  <si>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</si>
  <si>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</si>
  <si>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</si>
  <si>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</si>
  <si>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</si>
  <si>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</si>
  <si>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</si>
  <si>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</si>
  <si>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</si>
  <si>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</si>
  <si>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</si>
  <si>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</si>
  <si>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</si>
  <si>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</si>
  <si>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</si>
  <si>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</si>
  <si>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</si>
  <si>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</si>
  <si>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</si>
  <si>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</si>
  <si>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</si>
  <si>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</si>
  <si>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</si>
  <si>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</si>
  <si>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</si>
  <si>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</si>
  <si>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</si>
  <si>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</si>
  <si>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</si>
  <si>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</si>
  <si>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</si>
  <si>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</si>
  <si>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</si>
  <si>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</si>
  <si>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</si>
  <si>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</si>
  <si>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</si>
  <si>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</si>
  <si>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</si>
  <si>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</si>
  <si>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</si>
  <si>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</si>
  <si>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</si>
  <si>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</si>
  <si>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</si>
  <si>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</si>
  <si>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</si>
  <si>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</si>
  <si>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</si>
  <si>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</si>
  <si>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</si>
  <si>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</si>
  <si>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</si>
  <si>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</si>
  <si>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</si>
  <si>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</si>
  <si>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</si>
  <si>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</si>
  <si>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</si>
  <si>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</si>
  <si>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</si>
  <si>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</si>
  <si>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</si>
  <si>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</si>
  <si>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</si>
  <si>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</si>
  <si>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</si>
  <si>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</si>
  <si>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</si>
  <si>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</si>
  <si>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</si>
  <si>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</si>
  <si>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</si>
  <si>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</si>
  <si>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</si>
  <si>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</si>
  <si>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</si>
  <si>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</si>
  <si>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</si>
  <si>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</si>
  <si>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</si>
  <si>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</si>
  <si>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</si>
  <si>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</si>
  <si>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</si>
  <si>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</si>
  <si>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</si>
  <si>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</si>
  <si>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</si>
  <si>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</si>
  <si>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</si>
  <si>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</si>
  <si>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</si>
  <si>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</si>
  <si>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</si>
  <si>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</si>
  <si>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</si>
  <si>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</si>
  <si>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</si>
  <si>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</si>
  <si>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</si>
  <si>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</si>
  <si>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</si>
  <si>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</si>
  <si>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</si>
  <si>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</si>
  <si>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</si>
  <si>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</si>
  <si>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</si>
  <si>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</si>
  <si>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</si>
  <si>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</si>
  <si>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</si>
  <si>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</si>
  <si>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</si>
  <si>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</si>
  <si>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</si>
  <si>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</si>
  <si>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</si>
  <si>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</si>
  <si>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</si>
  <si>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</si>
  <si>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</si>
  <si>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</si>
  <si>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</si>
  <si>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</si>
  <si>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</si>
  <si>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</si>
  <si>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</si>
  <si>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</si>
  <si>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</si>
  <si>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</si>
  <si>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</si>
  <si>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</si>
  <si>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</si>
  <si>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</si>
  <si>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</si>
  <si>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</si>
  <si>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</si>
  <si>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</si>
  <si>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</si>
  <si>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</si>
  <si>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</si>
  <si>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</si>
  <si>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</si>
  <si>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</si>
  <si>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</si>
  <si>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</si>
  <si>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</si>
  <si>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</si>
  <si>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</si>
  <si>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</si>
  <si>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</si>
  <si>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</si>
  <si>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</si>
  <si>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</si>
  <si>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</si>
  <si>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</si>
  <si>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</si>
  <si>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</si>
  <si>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</si>
  <si>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</si>
  <si>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</si>
  <si>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</si>
  <si>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</si>
  <si>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</si>
  <si>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</si>
  <si>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</si>
  <si>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</si>
  <si>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</si>
  <si>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</si>
  <si>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</si>
  <si>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</si>
  <si>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</si>
  <si>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</si>
  <si>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</si>
  <si>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</si>
  <si>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</si>
  <si>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</si>
  <si>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</si>
  <si>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</si>
  <si>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</si>
  <si>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</si>
  <si>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</si>
  <si>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</si>
  <si>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</si>
  <si>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</si>
  <si>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</si>
  <si>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</si>
  <si>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</si>
  <si>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</si>
  <si>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</si>
  <si>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</si>
  <si>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</si>
  <si>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</si>
  <si>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</si>
  <si>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</si>
  <si>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</si>
  <si>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</si>
  <si>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</si>
  <si>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</si>
  <si>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</si>
  <si>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</si>
  <si>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</si>
  <si>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</si>
  <si>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</si>
  <si>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</si>
  <si>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</si>
  <si>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</si>
  <si>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</si>
  <si>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</si>
  <si>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</si>
  <si>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</si>
  <si>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</si>
  <si>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</si>
  <si>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</si>
  <si>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</si>
  <si>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</si>
  <si>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</si>
  <si>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</si>
  <si>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</si>
  <si>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</si>
  <si>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</si>
  <si>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</si>
  <si>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</si>
  <si>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</si>
  <si>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</si>
  <si>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</si>
  <si>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</si>
  <si>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</si>
  <si>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</si>
  <si>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</si>
  <si>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</si>
  <si>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</si>
  <si>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</si>
  <si>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</si>
  <si>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</si>
  <si>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</si>
  <si>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</si>
  <si>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</si>
  <si>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</si>
  <si>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</si>
  <si>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</si>
  <si>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</si>
  <si>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</si>
  <si>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</si>
  <si>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</si>
  <si>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</si>
  <si>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</si>
  <si>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</si>
  <si>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</si>
  <si>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</si>
  <si>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</si>
  <si>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</si>
  <si>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</si>
  <si>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</si>
  <si>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</si>
  <si>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</si>
  <si>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</si>
  <si>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</si>
  <si>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</si>
  <si>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</si>
  <si>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</si>
  <si>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</si>
  <si>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</si>
  <si>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</si>
  <si>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</si>
  <si>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</si>
  <si>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</si>
  <si>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</si>
  <si>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</si>
  <si>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</si>
  <si>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</si>
  <si>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</si>
  <si>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</si>
  <si>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</si>
  <si>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</si>
  <si>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</si>
  <si>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</si>
  <si>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</si>
  <si>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</si>
  <si>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</si>
  <si>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</si>
  <si>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</si>
  <si>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</si>
  <si>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</si>
  <si>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</si>
  <si>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</si>
  <si>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</si>
  <si>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</si>
  <si>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</si>
  <si>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</si>
  <si>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</si>
  <si>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</si>
  <si>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</si>
  <si>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</si>
  <si>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</si>
  <si>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</si>
  <si>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</si>
  <si>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</si>
  <si>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</si>
  <si>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</si>
  <si>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</si>
  <si>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</si>
  <si>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</si>
  <si>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</si>
  <si>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</si>
  <si>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</si>
  <si>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</si>
  <si>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</si>
  <si>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</si>
  <si>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</si>
  <si>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</si>
  <si>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</si>
  <si>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</si>
  <si>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</si>
  <si>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</si>
  <si>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</si>
  <si>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</si>
  <si>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</si>
  <si>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</si>
  <si>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</si>
  <si>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</si>
  <si>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</si>
  <si>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</si>
  <si>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</si>
  <si>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</si>
  <si>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</si>
  <si>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</si>
  <si>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</si>
  <si>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</si>
  <si>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</si>
  <si>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</si>
  <si>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</si>
  <si>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</si>
  <si>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</si>
  <si>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</si>
  <si>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</si>
  <si>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</si>
  <si>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</si>
  <si>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</si>
  <si>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</si>
  <si>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</si>
  <si>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</si>
  <si>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</si>
  <si>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</si>
  <si>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</si>
  <si>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</si>
  <si>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</si>
  <si>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</si>
  <si>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</si>
  <si>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</si>
  <si>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</si>
  <si>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</si>
  <si>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</si>
  <si>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</si>
  <si>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</si>
  <si>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</si>
  <si>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</si>
  <si>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</si>
  <si>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</si>
  <si>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</si>
  <si>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</si>
  <si>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</si>
  <si>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</si>
  <si>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</si>
  <si>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</si>
  <si>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</si>
  <si>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</si>
  <si>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</si>
  <si>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</si>
  <si>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</si>
  <si>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</si>
  <si>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</si>
  <si>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</si>
  <si>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</si>
  <si>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</si>
  <si>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</si>
  <si>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</si>
  <si>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</si>
  <si>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</si>
  <si>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</si>
  <si>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</si>
  <si>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</si>
  <si>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</si>
  <si>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</si>
  <si>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</si>
  <si>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</si>
  <si>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</si>
  <si>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</si>
  <si>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</si>
  <si>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</si>
  <si>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</si>
  <si>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</si>
  <si>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</si>
  <si>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</si>
  <si>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</si>
  <si>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</si>
  <si>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</si>
  <si>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</si>
  <si>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</si>
  <si>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</si>
  <si>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</si>
  <si>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</si>
  <si>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</si>
  <si>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</si>
  <si>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</si>
  <si>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</si>
  <si>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</si>
  <si>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</si>
  <si>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</si>
  <si>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</si>
  <si>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</si>
  <si>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</si>
  <si>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</si>
  <si>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</si>
  <si>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</si>
  <si>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</si>
  <si>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</si>
  <si>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</si>
  <si>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</si>
  <si>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</si>
  <si>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</si>
  <si>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</si>
  <si>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</si>
  <si>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</si>
  <si>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</si>
  <si>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</si>
  <si>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</si>
  <si>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</si>
  <si>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</si>
  <si>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</si>
  <si>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</si>
  <si>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</si>
  <si>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</si>
  <si>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</si>
  <si>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</si>
  <si>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</si>
  <si>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</si>
  <si>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</si>
  <si>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</si>
  <si>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</si>
  <si>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</si>
  <si>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</si>
  <si>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</si>
  <si>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</si>
  <si>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</si>
  <si>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</si>
  <si>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</si>
  <si>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</si>
  <si>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</si>
  <si>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</si>
  <si>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</si>
  <si>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</si>
  <si>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</si>
  <si>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</si>
  <si>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</si>
  <si>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</si>
  <si>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</si>
  <si>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</si>
  <si>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</si>
  <si>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</si>
  <si>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</si>
  <si>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</si>
  <si>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</si>
  <si>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</si>
  <si>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</si>
  <si>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</si>
  <si>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</si>
  <si>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</si>
  <si>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</si>
  <si>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</si>
  <si>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</si>
  <si>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</si>
  <si>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</si>
  <si>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</si>
  <si>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</si>
  <si>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</si>
  <si>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</si>
  <si>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</si>
  <si>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</si>
  <si>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</si>
  <si>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</si>
  <si>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</si>
  <si>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</si>
  <si>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</si>
  <si>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</si>
  <si>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</si>
  <si>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</si>
  <si>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</si>
  <si>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</si>
  <si>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</si>
  <si>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</si>
  <si>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</si>
  <si>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</si>
  <si>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</si>
  <si>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</si>
  <si>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</si>
  <si>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</si>
  <si>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</si>
  <si>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</si>
  <si>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</si>
  <si>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</si>
  <si>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</si>
  <si>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</si>
  <si>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</si>
  <si>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</si>
  <si>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</si>
  <si>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</si>
  <si>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</si>
  <si>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</si>
  <si>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</si>
  <si>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</si>
  <si>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</si>
  <si>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</si>
  <si>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</si>
  <si>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</si>
  <si>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</si>
  <si>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</si>
  <si>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</si>
  <si>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</si>
  <si>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</si>
  <si>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</si>
  <si>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</si>
  <si>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</si>
  <si>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</si>
  <si>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</si>
  <si>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</si>
  <si>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</si>
  <si>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</si>
  <si>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</si>
  <si>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</si>
  <si>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</si>
  <si>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</si>
  <si>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</si>
  <si>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</si>
  <si>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</si>
  <si>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</si>
  <si>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</si>
  <si>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</si>
  <si>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</si>
  <si>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</si>
  <si>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</si>
  <si>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</si>
  <si>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</si>
  <si>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</si>
  <si>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</si>
  <si>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</si>
  <si>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</si>
  <si>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</si>
  <si>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</si>
  <si>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</si>
  <si>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</si>
  <si>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</si>
  <si>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</si>
  <si>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</si>
  <si>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</si>
  <si>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</si>
  <si>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</si>
  <si>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</si>
  <si>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</si>
  <si>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</si>
  <si>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</si>
  <si>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</si>
  <si>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</si>
  <si>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</si>
  <si>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</si>
  <si>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</si>
  <si>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</si>
  <si>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</si>
  <si>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</si>
  <si>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</si>
  <si>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</si>
  <si>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</si>
  <si>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</si>
  <si>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</si>
  <si>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</si>
  <si>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</si>
  <si>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</si>
  <si>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</si>
  <si>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</si>
  <si>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</si>
  <si>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</si>
  <si>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</si>
  <si>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</si>
  <si>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</si>
  <si>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</si>
  <si>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</si>
  <si>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</si>
  <si>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</si>
  <si>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</si>
  <si>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</si>
  <si>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</si>
  <si>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</si>
  <si>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</si>
  <si>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</si>
  <si>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</si>
  <si>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</si>
  <si>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</si>
  <si>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</si>
  <si>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</si>
  <si>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</si>
  <si>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</si>
  <si>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</si>
  <si>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</si>
  <si>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</si>
  <si>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</si>
  <si>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</si>
  <si>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</si>
  <si>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</si>
  <si>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</si>
  <si>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</si>
  <si>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</si>
  <si>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</si>
  <si>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</si>
  <si>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</si>
  <si>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</si>
  <si>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</si>
  <si>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</si>
  <si>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</si>
  <si>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</si>
  <si>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</si>
  <si>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</si>
  <si>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</si>
  <si>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</si>
  <si>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</si>
  <si>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</si>
  <si>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</si>
  <si>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</si>
  <si>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</si>
  <si>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</si>
  <si>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</si>
  <si>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</si>
  <si>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</si>
  <si>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</si>
  <si>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</si>
  <si>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</si>
  <si>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</si>
  <si>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</si>
  <si>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</si>
  <si>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</si>
  <si>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</si>
  <si>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</si>
  <si>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</si>
  <si>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</si>
  <si>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</si>
  <si>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</si>
  <si>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</si>
  <si>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</si>
  <si>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</si>
  <si>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</si>
  <si>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</si>
  <si>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</si>
  <si>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</si>
  <si>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</si>
  <si>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</si>
  <si>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</si>
  <si>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</si>
  <si>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</si>
  <si>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</si>
  <si>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</si>
  <si>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</si>
  <si>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</si>
  <si>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</si>
  <si>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</si>
  <si>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</si>
  <si>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</si>
  <si>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</si>
  <si>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</si>
  <si>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</si>
  <si>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</si>
  <si>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</si>
  <si>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</si>
  <si>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</si>
  <si>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</si>
  <si>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</si>
  <si>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</si>
  <si>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</si>
  <si>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</si>
  <si>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</si>
  <si>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</si>
  <si>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</si>
  <si>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</si>
  <si>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</si>
  <si>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</si>
  <si>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</si>
  <si>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</si>
  <si>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</si>
  <si>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</si>
  <si>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</si>
  <si>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</si>
  <si>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</si>
  <si>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</si>
  <si>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</si>
  <si>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</si>
  <si>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</si>
  <si>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</si>
  <si>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</si>
  <si>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</si>
  <si>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</si>
  <si>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</si>
  <si>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</si>
  <si>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</si>
  <si>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</si>
  <si>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</si>
  <si>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</si>
  <si>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</si>
  <si>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</si>
  <si>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</si>
  <si>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</si>
  <si>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</si>
  <si>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</si>
  <si>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</si>
  <si>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</si>
  <si>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</si>
  <si>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</si>
  <si>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</si>
  <si>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</si>
  <si>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</si>
  <si>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</si>
  <si>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</si>
  <si>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</si>
  <si>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</si>
  <si>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</si>
  <si>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</si>
  <si>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</si>
  <si>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</si>
  <si>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</si>
  <si>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</si>
  <si>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</si>
  <si>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</si>
  <si>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</si>
  <si>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</si>
  <si>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</si>
  <si>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</si>
  <si>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</si>
  <si>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</si>
  <si>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</si>
  <si>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</si>
  <si>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</si>
  <si>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</si>
  <si>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</si>
  <si>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</si>
  <si>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</si>
  <si>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</si>
  <si>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</si>
  <si>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</si>
  <si>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</si>
  <si>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</si>
  <si>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</si>
  <si>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</si>
  <si>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</si>
  <si>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</si>
  <si>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</si>
  <si>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</si>
  <si>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</si>
  <si>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</si>
  <si>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</si>
  <si>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</si>
  <si>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</si>
  <si>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</si>
  <si>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</si>
  <si>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</si>
  <si>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</si>
  <si>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</si>
  <si>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</si>
  <si>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</si>
  <si>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</si>
  <si>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</si>
  <si>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</si>
  <si>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</si>
  <si>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</si>
  <si>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</si>
  <si>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</si>
  <si>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</si>
  <si>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</si>
  <si>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</si>
  <si>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</si>
  <si>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</si>
  <si>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</si>
  <si>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</si>
  <si>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</si>
  <si>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</si>
  <si>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</si>
  <si>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</si>
  <si>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</si>
  <si>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</si>
  <si>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</si>
  <si>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</si>
  <si>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</si>
  <si>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</si>
  <si>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</si>
  <si>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</si>
  <si>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</si>
  <si>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</si>
  <si>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</si>
  <si>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</si>
  <si>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</si>
  <si>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</si>
  <si>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</si>
  <si>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</si>
  <si>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</si>
  <si>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</si>
  <si>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</si>
  <si>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</si>
  <si>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</si>
  <si>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</si>
  <si>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</si>
  <si>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</si>
  <si>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</si>
  <si>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</si>
  <si>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</si>
  <si>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</si>
  <si>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</si>
  <si>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</si>
  <si>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</si>
  <si>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</si>
  <si>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</si>
  <si>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</si>
  <si>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</si>
  <si>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</si>
  <si>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</si>
  <si>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</si>
  <si>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</si>
  <si>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</si>
  <si>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</si>
  <si>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</si>
  <si>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</si>
  <si>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</si>
  <si>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</si>
  <si>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</si>
  <si>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</si>
  <si>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</si>
  <si>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</si>
  <si>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</si>
  <si>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</si>
  <si>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</si>
  <si>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</si>
  <si>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</si>
  <si>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</si>
  <si>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</si>
  <si>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</si>
  <si>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</si>
  <si>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</si>
  <si>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</si>
  <si>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</si>
  <si>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</si>
  <si>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</si>
  <si>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</si>
  <si>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</si>
  <si>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</si>
  <si>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</si>
  <si>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</si>
  <si>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</si>
  <si>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</si>
  <si>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</si>
  <si>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</si>
  <si>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</si>
  <si>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</si>
  <si>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</si>
  <si>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</si>
  <si>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</si>
  <si>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</si>
  <si>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</si>
  <si>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</si>
  <si>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</si>
  <si>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</si>
  <si>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</si>
  <si>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</si>
  <si>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</si>
  <si>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</si>
  <si>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</si>
  <si>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</si>
  <si>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</si>
  <si>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</si>
  <si>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</si>
  <si>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</si>
  <si>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</si>
  <si>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</si>
  <si>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</si>
  <si>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</si>
  <si>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</si>
  <si>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</si>
  <si>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</si>
  <si>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</si>
  <si>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</si>
  <si>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</si>
  <si>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</si>
  <si>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</si>
  <si>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</si>
  <si>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</si>
  <si>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</si>
  <si>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</si>
  <si>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</si>
  <si>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</si>
  <si>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</si>
  <si>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</si>
  <si>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</si>
  <si>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</si>
  <si>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</si>
  <si>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</si>
  <si>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</si>
  <si>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</si>
  <si>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</si>
  <si>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</si>
  <si>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</si>
  <si>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</si>
  <si>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</si>
  <si>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</si>
  <si>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</si>
  <si>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</si>
  <si>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</si>
  <si>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</si>
  <si>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</si>
  <si>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</si>
  <si>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</si>
  <si>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</si>
  <si>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</si>
  <si>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</si>
  <si>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</si>
  <si>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</si>
  <si>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</si>
  <si>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</si>
  <si>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</si>
  <si>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</si>
  <si>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</si>
  <si>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</si>
  <si>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</si>
  <si>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</si>
  <si>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</si>
  <si>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</si>
  <si>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</si>
  <si>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</si>
  <si>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</si>
  <si>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</si>
  <si>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</si>
  <si>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</si>
  <si>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</si>
  <si>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</si>
  <si>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</si>
  <si>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</si>
  <si>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</si>
  <si>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</si>
  <si>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</si>
  <si>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</si>
  <si>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</si>
  <si>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</si>
  <si>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</si>
  <si>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</si>
  <si>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</si>
  <si>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</si>
  <si>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</si>
  <si>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</si>
  <si>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</si>
  <si>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</si>
  <si>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</si>
  <si>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</si>
  <si>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</si>
  <si>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</si>
  <si>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</si>
  <si>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</si>
  <si>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</si>
  <si>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</si>
  <si>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</si>
  <si>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</si>
  <si>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</si>
  <si>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</si>
  <si>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</si>
  <si>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</si>
  <si>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</si>
  <si>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</si>
  <si>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</si>
  <si>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</si>
  <si>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</si>
  <si>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</si>
  <si>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</si>
  <si>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</si>
  <si>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</si>
  <si>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</si>
  <si>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</si>
  <si>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</si>
  <si>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</si>
  <si>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</si>
  <si>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</si>
  <si>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</si>
  <si>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</si>
  <si>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</si>
  <si>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</si>
  <si>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</si>
  <si>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</si>
  <si>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</si>
  <si>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</si>
  <si>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</si>
  <si>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</si>
  <si>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</si>
  <si>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</si>
  <si>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</si>
  <si>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</si>
  <si>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</si>
  <si>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</si>
  <si>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</si>
  <si>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</si>
  <si>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</si>
  <si>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</si>
  <si>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</si>
  <si>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</si>
  <si>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</si>
  <si>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</si>
  <si>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</si>
  <si>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</si>
  <si>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</si>
  <si>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</si>
  <si>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</si>
  <si>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</si>
  <si>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</si>
  <si>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</si>
  <si>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</si>
  <si>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</si>
  <si>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</si>
  <si>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</si>
  <si>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</si>
  <si>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</si>
  <si>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</si>
  <si>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</si>
  <si>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</si>
  <si>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</si>
  <si>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</si>
  <si>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</si>
  <si>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</si>
  <si>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</si>
  <si>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</si>
  <si>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</si>
  <si>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</si>
  <si>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</si>
  <si>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</si>
  <si>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</si>
  <si>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</si>
  <si>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</si>
  <si>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</si>
  <si>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</si>
  <si>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</si>
  <si>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</si>
  <si>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</si>
  <si>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</si>
  <si>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</si>
  <si>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</si>
  <si>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</si>
  <si>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</si>
  <si>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</si>
  <si>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</si>
  <si>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</si>
  <si>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</si>
  <si>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</si>
  <si>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</si>
  <si>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</si>
  <si>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</si>
  <si>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</si>
  <si>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</si>
  <si>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</si>
  <si>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</si>
  <si>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</si>
  <si>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</si>
  <si>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</si>
  <si>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</si>
  <si>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</si>
  <si>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</si>
  <si>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</si>
  <si>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</si>
  <si>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</si>
  <si>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</si>
  <si>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</si>
  <si>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</si>
  <si>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</si>
  <si>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</si>
  <si>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</si>
  <si>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</si>
  <si>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</si>
  <si>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</si>
  <si>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</si>
  <si>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</si>
  <si>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</si>
  <si>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</si>
  <si>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</si>
  <si>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</si>
  <si>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</si>
  <si>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</si>
  <si>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</si>
  <si>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</si>
  <si>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</si>
  <si>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</si>
  <si>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</si>
  <si>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</si>
  <si>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</si>
  <si>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</si>
  <si>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</si>
  <si>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</si>
  <si>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</si>
  <si>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</si>
  <si>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</si>
  <si>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</si>
  <si>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</si>
  <si>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</si>
  <si>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</si>
  <si>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</si>
  <si>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</si>
  <si>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</si>
  <si>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</si>
  <si>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</si>
  <si>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</si>
  <si>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</si>
  <si>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</si>
  <si>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</si>
  <si>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</si>
  <si>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</si>
  <si>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</si>
  <si>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</si>
  <si>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</si>
  <si>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</si>
  <si>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</si>
  <si>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</si>
  <si>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</si>
  <si>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</si>
  <si>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</si>
  <si>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</si>
  <si>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</si>
  <si>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</si>
  <si>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</si>
  <si>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</si>
  <si>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</si>
  <si>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</si>
  <si>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</si>
  <si>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</si>
  <si>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</si>
  <si>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</si>
  <si>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</si>
  <si>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</si>
  <si>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</si>
  <si>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</si>
  <si>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</si>
  <si>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</si>
  <si>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</si>
  <si>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</si>
  <si>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</si>
  <si>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</si>
  <si>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</si>
  <si>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</si>
  <si>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</si>
  <si>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</si>
  <si>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</si>
  <si>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</si>
  <si>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</si>
  <si>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</si>
  <si>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</si>
  <si>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</si>
  <si>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</si>
  <si>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</si>
  <si>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</si>
  <si>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</si>
  <si>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</si>
  <si>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</si>
  <si>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</si>
  <si>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</si>
  <si>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</si>
  <si>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</si>
  <si>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</si>
  <si>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</si>
  <si>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</si>
  <si>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</si>
  <si>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</si>
  <si>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</si>
  <si>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</si>
  <si>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</si>
  <si>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</si>
  <si>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</si>
  <si>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</si>
  <si>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</si>
  <si>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</si>
  <si>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</si>
  <si>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</si>
  <si>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</si>
  <si>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</si>
  <si>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</si>
  <si>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</si>
  <si>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</si>
  <si>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</si>
  <si>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</si>
  <si>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</si>
  <si>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</si>
  <si>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</si>
  <si>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</si>
  <si>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</si>
  <si>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</si>
  <si>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</si>
  <si>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</si>
  <si>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</si>
  <si>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</si>
  <si>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</si>
  <si>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</si>
  <si>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</si>
  <si>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</si>
  <si>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</si>
  <si>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</si>
  <si>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</si>
  <si>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</si>
  <si>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</si>
  <si>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</si>
  <si>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</si>
  <si>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</si>
  <si>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</si>
  <si>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</si>
  <si>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</si>
  <si>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</si>
  <si>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</si>
  <si>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</si>
  <si>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</si>
  <si>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</si>
  <si>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</si>
  <si>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</si>
  <si>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</si>
  <si>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</si>
  <si>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</si>
  <si>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</si>
  <si>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</si>
  <si>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</si>
  <si>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</si>
  <si>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</si>
  <si>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</si>
  <si>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</si>
  <si>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</si>
  <si>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</si>
  <si>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</si>
  <si>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</si>
  <si>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</si>
  <si>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</si>
  <si>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</si>
  <si>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</si>
  <si>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</si>
  <si>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</si>
  <si>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</si>
  <si>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</si>
  <si>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</si>
  <si>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</si>
  <si>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</si>
  <si>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</si>
  <si>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</si>
  <si>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</si>
  <si>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</si>
  <si>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</si>
  <si>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</si>
  <si>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</si>
  <si>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</si>
  <si>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</si>
  <si>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</si>
  <si>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</si>
  <si>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</si>
  <si>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</si>
  <si>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</si>
  <si>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</si>
  <si>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</si>
  <si>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</si>
  <si>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</si>
  <si>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</si>
  <si>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</si>
  <si>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</si>
  <si>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</si>
  <si>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</si>
  <si>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</si>
  <si>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</si>
  <si>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</si>
  <si>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</si>
  <si>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</si>
  <si>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</si>
  <si>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</si>
  <si>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</si>
  <si>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</si>
  <si>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</si>
  <si>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</si>
  <si>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</si>
  <si>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</si>
  <si>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</si>
  <si>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</si>
  <si>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</si>
  <si>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</si>
  <si>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</si>
  <si>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</si>
  <si>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</si>
  <si>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</si>
  <si>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</si>
  <si>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</si>
  <si>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</si>
  <si>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</si>
  <si>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</si>
  <si>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</si>
  <si>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</si>
  <si>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</si>
  <si>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</si>
  <si>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</si>
  <si>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</si>
  <si>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</si>
  <si>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</si>
  <si>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</si>
  <si>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</si>
  <si>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</si>
  <si>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</si>
  <si>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</si>
  <si>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</si>
  <si>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</si>
  <si>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</si>
  <si>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</si>
  <si>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</si>
  <si>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</si>
  <si>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</si>
  <si>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</si>
  <si>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</si>
  <si>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</si>
  <si>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</si>
  <si>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</si>
  <si>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</si>
  <si>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</si>
  <si>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</si>
  <si>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</si>
  <si>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</si>
  <si>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</si>
  <si>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</si>
  <si>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</si>
  <si>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</si>
  <si>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</si>
  <si>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</si>
  <si>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</si>
  <si>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</si>
  <si>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</si>
  <si>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</si>
  <si>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</si>
  <si>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</si>
  <si>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</si>
  <si>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</si>
  <si>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</si>
  <si>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</si>
  <si>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</si>
  <si>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</si>
  <si>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</si>
  <si>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</si>
  <si>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</si>
  <si>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</si>
  <si>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</si>
  <si>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</si>
  <si>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</si>
  <si>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</si>
  <si>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</si>
  <si>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</si>
  <si>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</si>
  <si>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</si>
  <si>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</si>
  <si>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</si>
  <si>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</si>
  <si>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</si>
  <si>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</si>
  <si>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</si>
  <si>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</si>
  <si>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</si>
  <si>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</si>
  <si>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</si>
  <si>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</si>
  <si>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</si>
  <si>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</si>
  <si>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</si>
  <si>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</si>
  <si>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</si>
  <si>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</si>
  <si>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</si>
  <si>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</si>
  <si>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</si>
  <si>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</si>
  <si>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</si>
  <si>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</si>
  <si>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</si>
  <si>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</si>
  <si>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</si>
  <si>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</si>
  <si>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</si>
  <si>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</si>
  <si>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</si>
  <si>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</si>
  <si>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</si>
  <si>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</si>
  <si>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</si>
  <si>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</si>
  <si>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</si>
  <si>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</si>
  <si>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</si>
  <si>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</si>
  <si>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</si>
  <si>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</si>
  <si>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</si>
  <si>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</si>
  <si>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</si>
  <si>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</si>
  <si>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</si>
  <si>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</si>
  <si>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</si>
  <si>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</si>
  <si>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</si>
  <si>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</si>
  <si>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</si>
  <si>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</si>
  <si>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</si>
  <si>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</si>
  <si>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</si>
  <si>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</si>
  <si>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</si>
  <si>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</si>
  <si>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</si>
  <si>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</si>
  <si>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</si>
  <si>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</si>
  <si>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</si>
  <si>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</si>
  <si>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</si>
  <si>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</si>
  <si>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</si>
  <si>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</si>
  <si>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</si>
  <si>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</si>
  <si>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</si>
  <si>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</si>
  <si>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</si>
  <si>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</si>
  <si>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</si>
  <si>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</si>
  <si>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</si>
  <si>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</si>
  <si>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</si>
  <si>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</si>
  <si>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</si>
  <si>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</si>
  <si>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</si>
  <si>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</si>
  <si>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</si>
  <si>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</si>
  <si>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</si>
  <si>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</si>
  <si>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</si>
  <si>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</si>
  <si>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</si>
  <si>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</si>
  <si>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</si>
  <si>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</si>
  <si>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</si>
  <si>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</si>
  <si>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</si>
  <si>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</si>
  <si>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</si>
  <si>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</si>
  <si>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</si>
  <si>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</si>
  <si>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</si>
  <si>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</si>
  <si>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</si>
  <si>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</si>
  <si>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</si>
  <si>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</si>
  <si>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</si>
  <si>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</si>
  <si>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</si>
  <si>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</si>
  <si>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</si>
  <si>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</si>
  <si>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</si>
  <si>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</si>
  <si>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</si>
  <si>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</si>
  <si>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</si>
  <si>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</si>
  <si>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</si>
  <si>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</si>
  <si>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</si>
  <si>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</si>
  <si>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</si>
  <si>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</si>
  <si>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</si>
  <si>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</si>
  <si>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</si>
  <si>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</si>
  <si>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</si>
  <si>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</si>
  <si>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</si>
  <si>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</si>
  <si>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</si>
  <si>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</si>
  <si>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</si>
  <si>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</si>
  <si>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</si>
  <si>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</si>
  <si>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</si>
  <si>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</si>
  <si>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</si>
  <si>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</si>
  <si>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</si>
  <si>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</si>
  <si>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</si>
  <si>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</si>
  <si>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</si>
  <si>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</si>
  <si>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</si>
  <si>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</si>
  <si>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</si>
  <si>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</si>
  <si>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</si>
  <si>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</si>
  <si>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</si>
  <si>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</si>
  <si>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</si>
  <si>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</si>
  <si>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</si>
  <si>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</si>
  <si>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</si>
  <si>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</si>
  <si>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</si>
  <si>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</si>
  <si>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</si>
  <si>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</si>
  <si>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</si>
  <si>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</si>
  <si>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</si>
  <si>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</si>
  <si>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</si>
  <si>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</si>
  <si>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</si>
  <si>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</si>
  <si>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</si>
  <si>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</si>
  <si>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</si>
  <si>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</si>
  <si>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</si>
  <si>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</si>
  <si>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</si>
  <si>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</si>
  <si>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</si>
  <si>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</si>
  <si>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</si>
  <si>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</si>
  <si>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</si>
  <si>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</si>
  <si>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</si>
  <si>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</si>
  <si>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</si>
  <si>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</si>
  <si>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</si>
  <si>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</si>
  <si>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</si>
  <si>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</si>
  <si>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</si>
  <si>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</si>
  <si>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</si>
  <si>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</si>
  <si>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</si>
  <si>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</si>
  <si>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</si>
  <si>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</si>
  <si>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</si>
  <si>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</si>
  <si>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</si>
  <si>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</si>
  <si>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</si>
  <si>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</si>
  <si>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</si>
  <si>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</si>
  <si>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</si>
  <si>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</si>
  <si>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</si>
  <si>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</si>
  <si>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</si>
  <si>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</si>
  <si>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</si>
  <si>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</si>
  <si>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</si>
  <si>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</si>
  <si>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</si>
  <si>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</si>
  <si>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</si>
  <si>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</si>
  <si>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</si>
  <si>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</si>
  <si>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</si>
  <si>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</si>
  <si>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</si>
  <si>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</si>
  <si>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</si>
  <si>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</si>
  <si>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</si>
  <si>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</si>
  <si>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</si>
  <si>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</si>
  <si>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</si>
  <si>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</si>
  <si>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</si>
  <si>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</si>
  <si>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</si>
  <si>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</si>
  <si>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</si>
  <si>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</si>
  <si>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</si>
  <si>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</si>
  <si>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</si>
  <si>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</si>
  <si>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</si>
  <si>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</si>
  <si>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</si>
  <si>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</si>
  <si>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</si>
  <si>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</si>
  <si>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</si>
  <si>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</si>
  <si>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</si>
  <si>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</si>
  <si>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</si>
  <si>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</si>
  <si>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</si>
  <si>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</si>
  <si>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</si>
  <si>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</si>
  <si>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</si>
  <si>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</si>
  <si>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</si>
  <si>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</si>
  <si>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</si>
  <si>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</si>
  <si>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</si>
  <si>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</si>
  <si>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</si>
  <si>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</si>
  <si>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</si>
  <si>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</si>
  <si>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</si>
  <si>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</si>
  <si>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</si>
  <si>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</si>
  <si>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</si>
  <si>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</si>
  <si>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</si>
  <si>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</si>
  <si>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</si>
  <si>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</si>
  <si>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</si>
  <si>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</si>
  <si>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</si>
  <si>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</si>
  <si>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</si>
  <si>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</si>
  <si>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</si>
  <si>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</si>
  <si>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</si>
  <si>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</si>
  <si>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</si>
  <si>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</si>
  <si>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</si>
  <si>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</si>
  <si>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</si>
  <si>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</si>
  <si>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</si>
  <si>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</si>
  <si>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</si>
  <si>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</si>
  <si>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</si>
  <si>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</si>
  <si>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</si>
  <si>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</si>
  <si>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</si>
  <si>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</si>
  <si>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</si>
  <si>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</si>
  <si>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</si>
  <si>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</si>
  <si>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</si>
  <si>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</si>
  <si>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</si>
  <si>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</si>
  <si>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</si>
  <si>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</si>
  <si>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</si>
  <si>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</si>
  <si>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</si>
  <si>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</si>
  <si>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</si>
  <si>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</si>
  <si>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</si>
  <si>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</si>
  <si>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</si>
  <si>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</si>
  <si>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</si>
  <si>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</si>
  <si>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</si>
  <si>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</si>
  <si>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</si>
  <si>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</si>
  <si>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</si>
  <si>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</si>
  <si>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</si>
  <si>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</si>
  <si>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</si>
  <si>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</si>
  <si>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</si>
  <si>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</si>
  <si>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</si>
  <si>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</si>
  <si>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</si>
  <si>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</si>
  <si>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</si>
  <si>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</si>
  <si>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</si>
  <si>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</si>
  <si>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</si>
  <si>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</si>
  <si>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</si>
  <si>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</si>
  <si>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</si>
  <si>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</si>
  <si>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</si>
  <si>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</si>
  <si>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</si>
  <si>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</si>
  <si>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</si>
  <si>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</si>
  <si>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</si>
  <si>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</si>
  <si>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</si>
  <si>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</si>
  <si>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</si>
  <si>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</si>
  <si>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</si>
  <si>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</si>
  <si>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</si>
  <si>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</si>
  <si>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</si>
  <si>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</si>
  <si>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</si>
  <si>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</si>
  <si>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</si>
  <si>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</si>
  <si>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</si>
  <si>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</si>
  <si>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</si>
  <si>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</si>
  <si>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</si>
  <si>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</si>
  <si>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</si>
  <si>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</si>
  <si>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</si>
  <si>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</si>
  <si>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</si>
  <si>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</si>
  <si>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</si>
  <si>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</si>
  <si>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</si>
  <si>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</si>
  <si>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</si>
  <si>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</si>
  <si>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</si>
  <si>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</si>
  <si>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</si>
  <si>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</si>
  <si>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</si>
  <si>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</si>
  <si>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</si>
  <si>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</si>
  <si>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</si>
  <si>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</si>
  <si>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</si>
  <si>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</si>
  <si>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</si>
  <si>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</si>
  <si>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</si>
  <si>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</si>
  <si>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</si>
  <si>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</si>
  <si>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</si>
  <si>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</si>
  <si>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</si>
  <si>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</si>
  <si>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</si>
  <si>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</si>
  <si>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</si>
  <si>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</si>
  <si>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</si>
  <si>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</si>
  <si>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</si>
  <si>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</si>
  <si>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</si>
  <si>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</si>
  <si>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</si>
  <si>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</si>
  <si>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</si>
  <si>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</si>
  <si>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</si>
  <si>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</si>
  <si>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</si>
  <si>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</si>
  <si>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</si>
  <si>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</si>
  <si>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</si>
  <si>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</si>
  <si>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</si>
  <si>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</si>
  <si>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</si>
  <si>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</si>
  <si>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</si>
  <si>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</si>
  <si>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</si>
  <si>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</si>
  <si>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</si>
  <si>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</si>
  <si>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</si>
  <si>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</si>
  <si>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</si>
  <si>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</si>
  <si>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</si>
  <si>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</si>
  <si>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</si>
  <si>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</si>
  <si>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</si>
  <si>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</si>
  <si>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</si>
  <si>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</si>
  <si>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</si>
  <si>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</si>
  <si>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</si>
  <si>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</si>
  <si>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</si>
  <si>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</si>
  <si>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</si>
  <si>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</si>
  <si>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</si>
  <si>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</si>
  <si>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</si>
  <si>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</si>
  <si>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</si>
  <si>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</si>
  <si>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</si>
  <si>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</si>
  <si>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</si>
  <si>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</si>
  <si>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</si>
  <si>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</si>
  <si>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</si>
  <si>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</si>
  <si>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</si>
  <si>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</si>
  <si>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</si>
  <si>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</si>
  <si>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</si>
  <si>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</si>
  <si>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</si>
  <si>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</si>
  <si>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</si>
  <si>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</si>
  <si>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</si>
  <si>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</si>
  <si>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</si>
  <si>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</si>
  <si>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</si>
  <si>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</si>
  <si>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</si>
  <si>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</si>
  <si>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</si>
  <si>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</si>
  <si>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</si>
  <si>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</si>
  <si>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</si>
  <si>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</si>
  <si>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</si>
  <si>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</si>
  <si>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</si>
  <si>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</si>
  <si>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</si>
  <si>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</si>
  <si>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</si>
  <si>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</si>
  <si>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</si>
  <si>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</si>
  <si>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</si>
  <si>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</si>
  <si>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</si>
  <si>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</si>
  <si>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</si>
  <si>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</si>
  <si>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</si>
  <si>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</si>
  <si>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</si>
  <si>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</si>
  <si>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</si>
  <si>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</si>
  <si>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</si>
  <si>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</si>
  <si>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</si>
  <si>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</si>
  <si>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</si>
  <si>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</si>
  <si>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</si>
  <si>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</si>
  <si>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</si>
  <si>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</si>
  <si>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</si>
  <si>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</si>
  <si>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</si>
  <si>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</si>
  <si>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</si>
  <si>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</si>
  <si>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</si>
  <si>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</si>
  <si>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</si>
  <si>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</si>
  <si>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</si>
  <si>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</si>
  <si>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</si>
  <si>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</si>
  <si>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</si>
  <si>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</si>
  <si>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</si>
  <si>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</si>
  <si>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</si>
  <si>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</si>
  <si>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</si>
  <si>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</si>
  <si>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</si>
  <si>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</si>
  <si>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</si>
  <si>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</si>
  <si>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</si>
  <si>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</si>
  <si>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</si>
  <si>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</si>
  <si>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</si>
  <si>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</si>
  <si>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</si>
  <si>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</si>
  <si>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</si>
  <si>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</si>
  <si>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</si>
  <si>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</si>
  <si>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</si>
  <si>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</si>
  <si>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</si>
  <si>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</si>
  <si>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</si>
  <si>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</si>
  <si>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</si>
  <si>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</si>
  <si>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</si>
  <si>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</si>
  <si>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</si>
  <si>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</si>
  <si>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</si>
  <si>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</si>
  <si>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</si>
  <si>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</si>
  <si>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</si>
  <si>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</si>
  <si>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</si>
  <si>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</si>
  <si>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</si>
  <si>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</si>
  <si>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</si>
  <si>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</si>
  <si>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</si>
  <si>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</si>
  <si>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</si>
  <si>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</si>
  <si>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</si>
  <si>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</si>
  <si>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</si>
  <si>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</si>
  <si>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</si>
  <si>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</si>
  <si>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</si>
  <si>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</si>
  <si>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</si>
  <si>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</si>
  <si>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</si>
  <si>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</si>
  <si>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</si>
  <si>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</si>
  <si>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</si>
  <si>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</si>
  <si>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</si>
  <si>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</si>
  <si>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</si>
  <si>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</si>
  <si>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</si>
  <si>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</si>
  <si>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</si>
  <si>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</si>
  <si>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</si>
  <si>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</si>
  <si>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</si>
  <si>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</si>
  <si>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</si>
  <si>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</si>
  <si>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</si>
  <si>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</si>
  <si>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</si>
  <si>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</si>
  <si>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</si>
  <si>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</si>
  <si>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</si>
  <si>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</si>
  <si>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</si>
  <si>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</si>
  <si>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</si>
  <si>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</si>
  <si>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</si>
  <si>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</si>
  <si>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</si>
  <si>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</si>
  <si>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</si>
  <si>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</si>
  <si>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</si>
  <si>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</si>
  <si>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</si>
  <si>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</si>
  <si>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</si>
  <si>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</si>
  <si>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</si>
  <si>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</si>
  <si>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</si>
  <si>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</si>
  <si>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</si>
  <si>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</si>
  <si>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</si>
  <si>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</si>
  <si>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</si>
  <si>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</si>
  <si>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</si>
  <si>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</si>
  <si>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</si>
  <si>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</si>
  <si>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</si>
  <si>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</si>
  <si>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</si>
  <si>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</si>
  <si>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</si>
  <si>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</si>
  <si>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</si>
  <si>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</si>
  <si>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</si>
  <si>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</si>
  <si>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</si>
  <si>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</si>
  <si>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</si>
  <si>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</si>
  <si>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</si>
  <si>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</si>
  <si>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</si>
  <si>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</si>
  <si>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</si>
  <si>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</si>
  <si>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</si>
  <si>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</si>
  <si>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</si>
  <si>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</si>
  <si>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</si>
  <si>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</si>
  <si>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</si>
  <si>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</si>
  <si>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</si>
  <si>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</si>
  <si>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</si>
  <si>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</si>
  <si>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</si>
  <si>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</si>
  <si>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</si>
  <si>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</si>
  <si>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</si>
  <si>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</si>
  <si>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</si>
  <si>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</si>
  <si>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</si>
  <si>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</si>
  <si>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</si>
  <si>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</si>
  <si>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</si>
  <si>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</si>
  <si>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</si>
  <si>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</si>
  <si>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</si>
  <si>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</si>
  <si>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</si>
  <si>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</si>
  <si>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</si>
  <si>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</si>
  <si>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</si>
  <si>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</si>
  <si>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</si>
  <si>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</si>
  <si>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</si>
  <si>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</si>
  <si>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</si>
  <si>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</si>
  <si>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</si>
  <si>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</si>
  <si>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</si>
  <si>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</si>
  <si>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</si>
  <si>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</si>
  <si>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</si>
  <si>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</si>
  <si>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</si>
  <si>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</si>
  <si>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</si>
  <si>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</si>
  <si>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</si>
  <si>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</si>
  <si>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</si>
  <si>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</si>
  <si>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</si>
  <si>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</si>
  <si>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</si>
  <si>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</si>
  <si>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</si>
  <si>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</si>
  <si>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</si>
  <si>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</si>
  <si>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</si>
  <si>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</si>
  <si>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</si>
  <si>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</si>
  <si>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</si>
  <si>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</si>
  <si>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</si>
  <si>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</si>
  <si>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</si>
  <si>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</si>
  <si>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</si>
  <si>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</si>
  <si>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</si>
  <si>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</si>
  <si>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</si>
  <si>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</si>
  <si>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</si>
  <si>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</si>
  <si>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</si>
  <si>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</si>
  <si>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</si>
  <si>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</si>
  <si>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</si>
  <si>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</si>
  <si>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</si>
  <si>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</si>
  <si>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</si>
  <si>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</si>
  <si>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</si>
  <si>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</si>
  <si>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</si>
  <si>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</si>
  <si>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</si>
  <si>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</si>
  <si>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</si>
  <si>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</si>
  <si>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</si>
  <si>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</si>
  <si>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</si>
  <si>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</si>
  <si>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</si>
  <si>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</si>
  <si>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</si>
  <si>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</si>
  <si>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</si>
  <si>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</si>
  <si>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</si>
  <si>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</si>
  <si>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</si>
  <si>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</si>
  <si>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</si>
  <si>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</si>
  <si>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</si>
  <si>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</si>
  <si>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</si>
  <si>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</si>
  <si>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</si>
  <si>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</si>
  <si>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</si>
  <si>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</si>
  <si>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</si>
  <si>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</si>
  <si>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</si>
  <si>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</si>
  <si>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</si>
  <si>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</si>
  <si>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</si>
  <si>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</si>
  <si>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</si>
  <si>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</si>
  <si>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</si>
  <si>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</si>
  <si>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</si>
  <si>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</si>
  <si>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</si>
  <si>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</si>
  <si>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</si>
  <si>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</si>
  <si>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</si>
  <si>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</si>
  <si>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</si>
  <si>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</si>
  <si>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</si>
  <si>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</si>
  <si>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</si>
  <si>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</si>
  <si>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</si>
  <si>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</si>
  <si>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</si>
  <si>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</si>
  <si>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</si>
  <si>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</si>
  <si>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</si>
  <si>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</si>
  <si>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</si>
  <si>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</si>
  <si>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</si>
  <si>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</si>
  <si>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</si>
  <si>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</si>
  <si>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</si>
  <si>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</si>
  <si>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</si>
  <si>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</si>
  <si>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</si>
  <si>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</si>
  <si>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</si>
  <si>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</si>
  <si>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</si>
  <si>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</si>
  <si>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</si>
  <si>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</si>
  <si>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</si>
  <si>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</si>
  <si>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</si>
  <si>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</si>
  <si>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</si>
  <si>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</si>
  <si>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</si>
  <si>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</si>
  <si>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</si>
  <si>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</si>
  <si>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</si>
  <si>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</si>
  <si>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</si>
  <si>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</si>
  <si>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</si>
  <si>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</si>
  <si>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</si>
  <si>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</si>
  <si>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</si>
  <si>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</si>
  <si>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</si>
  <si>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</si>
  <si>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</si>
  <si>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</si>
  <si>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</si>
  <si>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</si>
  <si>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</si>
  <si>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</si>
  <si>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</si>
  <si>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</si>
  <si>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</si>
  <si>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</si>
  <si>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</si>
  <si>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</si>
  <si>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</si>
  <si>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</si>
  <si>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</si>
  <si>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</si>
  <si>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</si>
  <si>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</si>
  <si>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</si>
  <si>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</si>
  <si>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</si>
  <si>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</si>
  <si>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</si>
  <si>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</si>
  <si>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</si>
  <si>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</si>
  <si>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</si>
  <si>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</si>
  <si>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</si>
  <si>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</si>
  <si>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</si>
  <si>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</si>
  <si>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</si>
  <si>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</si>
  <si>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</si>
  <si>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</si>
  <si>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</si>
  <si>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</si>
  <si>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</si>
  <si>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</si>
  <si>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</si>
  <si>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</si>
  <si>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</si>
  <si>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</si>
  <si>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</si>
  <si>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</si>
  <si>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</si>
  <si>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</si>
  <si>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</si>
  <si>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</si>
  <si>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</si>
  <si>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</si>
  <si>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</si>
  <si>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</si>
  <si>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</si>
  <si>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</si>
  <si>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</si>
  <si>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</si>
  <si>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</si>
  <si>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</si>
  <si>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</si>
  <si>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</si>
  <si>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</si>
  <si>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</si>
  <si>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</si>
  <si>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</si>
  <si>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</si>
  <si>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</si>
  <si>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</si>
  <si>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</si>
  <si>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</si>
  <si>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</si>
  <si>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</si>
  <si>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</si>
  <si>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</si>
  <si>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</si>
  <si>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</si>
  <si>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</si>
  <si>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</si>
  <si>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</si>
  <si>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</si>
  <si>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</si>
  <si>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</si>
  <si>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</si>
  <si>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</si>
  <si>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</si>
  <si>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</si>
  <si>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</si>
  <si>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</si>
  <si>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</si>
  <si>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</si>
  <si>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</si>
  <si>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</si>
  <si>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</si>
  <si>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</si>
  <si>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</si>
  <si>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</si>
  <si>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</si>
  <si>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</si>
  <si>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</si>
  <si>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</si>
  <si>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</si>
  <si>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</si>
  <si>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</si>
  <si>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</si>
  <si>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</si>
  <si>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</si>
  <si>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</si>
  <si>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</si>
  <si>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</si>
  <si>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</si>
  <si>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</si>
  <si>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</si>
  <si>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</si>
  <si>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</si>
  <si>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</si>
  <si>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</si>
  <si>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</si>
  <si>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</si>
  <si>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</si>
  <si>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</si>
  <si>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</si>
  <si>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</si>
  <si>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</si>
  <si>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</si>
  <si>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</si>
  <si>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</si>
  <si>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</si>
  <si>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</si>
  <si>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</si>
  <si>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</si>
  <si>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</si>
  <si>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</si>
  <si>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</si>
  <si>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</si>
  <si>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</si>
  <si>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</si>
  <si>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</si>
  <si>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</si>
  <si>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</si>
  <si>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</si>
  <si>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</si>
  <si>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</si>
  <si>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</si>
  <si>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</si>
  <si>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</si>
  <si>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</si>
  <si>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</si>
  <si>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</si>
  <si>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</si>
  <si>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</si>
  <si>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</si>
  <si>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</si>
  <si>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</si>
  <si>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</si>
  <si>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</si>
  <si>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</si>
  <si>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</si>
  <si>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</si>
  <si>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</si>
  <si>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</si>
  <si>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</si>
  <si>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</si>
  <si>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</si>
  <si>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</si>
  <si>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</si>
  <si>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</si>
  <si>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</si>
  <si>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</si>
  <si>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</si>
  <si>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</si>
  <si>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</si>
  <si>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</si>
  <si>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</si>
  <si>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</si>
  <si>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</si>
  <si>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</si>
  <si>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</si>
  <si>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</si>
  <si>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</si>
  <si>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</si>
  <si>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</si>
  <si>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</si>
  <si>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</si>
  <si>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</si>
  <si>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</si>
  <si>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</si>
  <si>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</si>
  <si>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</si>
  <si>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</si>
  <si>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</si>
  <si>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</si>
  <si>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</si>
  <si>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</si>
  <si>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</si>
  <si>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</si>
  <si>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</si>
  <si>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</si>
  <si>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</si>
  <si>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</si>
  <si>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</si>
  <si>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</si>
  <si>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</si>
  <si>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</si>
  <si>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</si>
  <si>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</si>
  <si>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</si>
  <si>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</si>
  <si>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</si>
  <si>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</si>
  <si>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</si>
  <si>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</si>
  <si>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</si>
  <si>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</si>
  <si>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</si>
  <si>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</si>
  <si>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</si>
  <si>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</si>
  <si>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</si>
  <si>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</si>
  <si>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</si>
  <si>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</si>
  <si>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</si>
  <si>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</si>
  <si>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</si>
  <si>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</si>
  <si>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</si>
  <si>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</si>
  <si>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</si>
  <si>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</si>
  <si>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</si>
  <si>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</si>
  <si>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</si>
  <si>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</si>
  <si>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</si>
  <si>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</si>
  <si>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</si>
  <si>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</si>
  <si>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</si>
  <si>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</si>
  <si>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</si>
  <si>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</si>
  <si>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</si>
  <si>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</si>
  <si>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</si>
  <si>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</si>
  <si>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</si>
  <si>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</si>
  <si>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</si>
  <si>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</si>
  <si>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</si>
  <si>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</si>
  <si>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</si>
  <si>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</si>
  <si>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</si>
  <si>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</si>
  <si>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</si>
  <si>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</si>
  <si>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</si>
  <si>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</si>
  <si>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</si>
  <si>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</si>
  <si>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</si>
  <si>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</si>
  <si>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</si>
  <si>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</si>
  <si>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</si>
  <si>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</si>
  <si>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</si>
  <si>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</si>
  <si>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</si>
  <si>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</si>
  <si>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</si>
  <si>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</si>
  <si>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</si>
  <si>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</si>
  <si>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</si>
  <si>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</si>
  <si>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</si>
  <si>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</si>
  <si>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</si>
  <si>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</si>
  <si>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</si>
  <si>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</si>
  <si>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</si>
  <si>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</si>
  <si>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</si>
  <si>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</si>
  <si>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</si>
  <si>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</si>
  <si>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</si>
  <si>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</si>
  <si>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</si>
  <si>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</si>
  <si>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</si>
  <si>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</si>
  <si>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</si>
  <si>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</si>
  <si>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</si>
  <si>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</si>
  <si>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</si>
  <si>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</si>
  <si>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</si>
  <si>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</si>
  <si>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</si>
  <si>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</si>
  <si>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</si>
  <si>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</si>
  <si>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</si>
  <si>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</si>
  <si>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</si>
  <si>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</si>
  <si>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</si>
  <si>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</si>
  <si>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</si>
  <si>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</si>
  <si>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</si>
  <si>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</si>
  <si>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</si>
  <si>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</si>
  <si>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</si>
  <si>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</si>
  <si>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</si>
  <si>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</si>
  <si>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</si>
  <si>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</si>
  <si>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</si>
  <si>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</si>
  <si>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</si>
  <si>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</si>
  <si>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</si>
  <si>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</si>
  <si>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</si>
  <si>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</si>
  <si>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</si>
  <si>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</si>
  <si>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</si>
  <si>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</si>
  <si>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</si>
  <si>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</si>
  <si>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</si>
  <si>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</si>
  <si>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</si>
  <si>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</si>
  <si>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</si>
  <si>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</si>
  <si>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</si>
  <si>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</si>
  <si>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</si>
  <si>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</si>
  <si>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</si>
  <si>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</si>
  <si>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</si>
  <si>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</si>
  <si>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</si>
  <si>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</si>
  <si>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</si>
  <si>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</si>
  <si>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</si>
  <si>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</si>
  <si>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</si>
  <si>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</si>
  <si>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</si>
  <si>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</si>
  <si>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</si>
  <si>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</si>
  <si>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</si>
  <si>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</si>
  <si>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</si>
  <si>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</si>
  <si>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</si>
  <si>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</si>
  <si>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</si>
  <si>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</si>
  <si>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</si>
  <si>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</si>
  <si>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</si>
  <si>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</si>
  <si>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</si>
  <si>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</si>
  <si>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</si>
  <si>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</si>
  <si>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</si>
  <si>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</si>
  <si>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</si>
  <si>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</si>
  <si>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</si>
  <si>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</si>
  <si>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</si>
  <si>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</si>
  <si>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</si>
  <si>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</si>
  <si>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</si>
  <si>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</si>
  <si>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</si>
  <si>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</si>
  <si>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</si>
  <si>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</si>
  <si>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</si>
  <si>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</si>
  <si>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</si>
  <si>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</si>
  <si>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</si>
  <si>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</si>
  <si>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</si>
  <si>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</si>
  <si>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</si>
  <si>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</si>
  <si>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</si>
  <si>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</si>
  <si>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</si>
  <si>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</si>
  <si>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</si>
  <si>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</si>
  <si>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</si>
  <si>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</si>
  <si>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</si>
  <si>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</si>
  <si>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</si>
  <si>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</si>
  <si>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</si>
  <si>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</si>
  <si>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</si>
  <si>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</si>
  <si>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</si>
  <si>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</si>
  <si>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</si>
  <si>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</si>
  <si>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</si>
  <si>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</si>
  <si>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</si>
  <si>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</si>
  <si>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</si>
  <si>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</si>
  <si>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</si>
  <si>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</si>
  <si>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</si>
  <si>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</si>
  <si>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</si>
  <si>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</si>
  <si>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</si>
  <si>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</si>
  <si>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</si>
  <si>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</si>
  <si>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</si>
  <si>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</si>
  <si>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</si>
  <si>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</si>
  <si>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</si>
  <si>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</si>
  <si>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</si>
  <si>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</si>
  <si>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</si>
  <si>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</si>
  <si>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</si>
  <si>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</si>
  <si>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</si>
  <si>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</si>
  <si>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</si>
  <si>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</si>
  <si>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</si>
  <si>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</si>
  <si>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</si>
  <si>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</si>
  <si>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</si>
  <si>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</si>
  <si>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</si>
  <si>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</si>
  <si>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</si>
  <si>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</si>
  <si>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</si>
  <si>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</si>
  <si>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</si>
  <si>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</si>
  <si>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</si>
  <si>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</si>
  <si>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</si>
  <si>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</si>
  <si>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</si>
  <si>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</si>
  <si>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</si>
  <si>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</si>
  <si>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</si>
  <si>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</si>
  <si>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</si>
  <si>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</si>
  <si>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</si>
  <si>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</si>
  <si>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</si>
  <si>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</si>
  <si>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</si>
  <si>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</si>
  <si>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</si>
  <si>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</si>
  <si>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</si>
  <si>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</si>
  <si>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</si>
  <si>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</si>
  <si>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</si>
  <si>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</si>
  <si>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</si>
  <si>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</si>
  <si>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</si>
  <si>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</si>
  <si>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</si>
  <si>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</si>
  <si>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</si>
  <si>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</si>
  <si>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</si>
  <si>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</si>
  <si>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</si>
  <si>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</si>
  <si>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</si>
  <si>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</si>
  <si>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</si>
  <si>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</si>
  <si>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</si>
  <si>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</si>
  <si>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</si>
  <si>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</si>
  <si>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</si>
  <si>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</si>
  <si>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</si>
  <si>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</si>
  <si>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</si>
  <si>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</si>
  <si>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</si>
  <si>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</si>
  <si>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</si>
  <si>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</si>
  <si>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</si>
  <si>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</si>
  <si>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</si>
  <si>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</si>
  <si>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</si>
  <si>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</si>
  <si>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</si>
  <si>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</si>
  <si>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</si>
  <si>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</si>
  <si>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</si>
  <si>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</si>
  <si>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</si>
  <si>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</si>
  <si>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</si>
  <si>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</si>
  <si>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</si>
  <si>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</si>
  <si>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</si>
  <si>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</si>
  <si>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</si>
  <si>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</si>
  <si>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</si>
  <si>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</si>
  <si>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</si>
  <si>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</si>
  <si>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</si>
  <si>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</si>
  <si>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</si>
  <si>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</si>
  <si>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</si>
  <si>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</si>
  <si>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</si>
  <si>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</si>
  <si>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</si>
  <si>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</si>
  <si>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</si>
  <si>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</si>
  <si>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</si>
  <si>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</si>
  <si>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</si>
  <si>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</si>
  <si>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</si>
  <si>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</si>
  <si>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</si>
  <si>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</si>
  <si>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</si>
  <si>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</si>
  <si>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</si>
  <si>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</si>
  <si>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</si>
  <si>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</si>
  <si>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</si>
  <si>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</si>
  <si>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</si>
  <si>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</si>
  <si>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</si>
  <si>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</si>
  <si>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</si>
  <si>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</si>
  <si>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</si>
  <si>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</si>
  <si>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</si>
  <si>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</si>
  <si>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</si>
  <si>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</si>
  <si>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</si>
  <si>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</si>
  <si>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</si>
  <si>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</si>
  <si>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</si>
  <si>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</si>
  <si>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</si>
  <si>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</si>
  <si>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</si>
  <si>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</si>
  <si>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</si>
  <si>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</si>
  <si>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</si>
  <si>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</si>
  <si>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</si>
  <si>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</si>
  <si>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</si>
  <si>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</si>
  <si>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</si>
  <si>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</si>
  <si>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</si>
  <si>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</si>
  <si>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</si>
  <si>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</si>
  <si>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</si>
  <si>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</si>
  <si>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</si>
  <si>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</si>
  <si>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</si>
  <si>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</si>
  <si>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</si>
  <si>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</si>
  <si>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</si>
  <si>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</si>
  <si>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</si>
  <si>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</si>
  <si>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</si>
  <si>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</si>
  <si>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</si>
  <si>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</si>
  <si>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</si>
  <si>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</si>
  <si>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</si>
  <si>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</si>
  <si>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</si>
  <si>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</si>
  <si>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</si>
  <si>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</si>
  <si>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</si>
  <si>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</si>
  <si>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</si>
  <si>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</si>
  <si>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</si>
  <si>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</si>
  <si>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</si>
  <si>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</si>
  <si>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</si>
  <si>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</si>
  <si>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</si>
  <si>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</si>
  <si>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</si>
  <si>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</si>
  <si>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</si>
  <si>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</si>
  <si>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</si>
  <si>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</si>
  <si>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</si>
  <si>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</si>
  <si>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</si>
  <si>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</si>
  <si>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</si>
  <si>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</si>
  <si>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</si>
  <si>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</si>
  <si>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</si>
  <si>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</si>
  <si>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</si>
  <si>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</si>
  <si>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</si>
  <si>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</si>
  <si>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</si>
  <si>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</si>
  <si>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</si>
  <si>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</si>
  <si>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</si>
  <si>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</si>
  <si>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</si>
  <si>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</si>
  <si>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</si>
  <si>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</si>
  <si>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</si>
  <si>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</si>
  <si>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</si>
  <si>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</si>
  <si>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</si>
  <si>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</si>
  <si>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</si>
  <si>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</si>
  <si>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</si>
  <si>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</si>
  <si>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</si>
  <si>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</si>
  <si>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</si>
  <si>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</si>
  <si>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</si>
  <si>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</si>
  <si>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</si>
  <si>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</si>
  <si>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</si>
  <si>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</si>
  <si>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</si>
  <si>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</si>
  <si>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</si>
  <si>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</si>
  <si>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</si>
  <si>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</si>
  <si>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</si>
  <si>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</si>
  <si>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</si>
  <si>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</si>
  <si>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</si>
  <si>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</si>
  <si>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</si>
  <si>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</si>
  <si>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</si>
  <si>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</si>
  <si>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</si>
  <si>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</si>
  <si>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</si>
  <si>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</si>
  <si>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</si>
  <si>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</si>
  <si>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</si>
  <si>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</si>
  <si>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</si>
  <si>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</si>
  <si>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</si>
  <si>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</si>
  <si>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</si>
  <si>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</si>
  <si>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</si>
  <si>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</si>
  <si>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</si>
  <si>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</si>
  <si>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</si>
  <si>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</si>
  <si>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</si>
  <si>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</si>
  <si>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</si>
  <si>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</si>
  <si>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</si>
  <si>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</si>
  <si>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</si>
  <si>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</si>
  <si>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</si>
  <si>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</si>
  <si>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</si>
  <si>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</si>
  <si>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</si>
  <si>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</si>
  <si>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</si>
  <si>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</si>
  <si>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</si>
  <si>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</si>
  <si>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</si>
  <si>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</si>
  <si>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</si>
  <si>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</si>
  <si>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</si>
  <si>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</si>
  <si>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</si>
  <si>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</si>
  <si>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</si>
  <si>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</si>
  <si>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</si>
  <si>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</si>
  <si>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</si>
  <si>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</si>
  <si>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</si>
  <si>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</si>
  <si>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</si>
  <si>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</si>
  <si>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</si>
  <si>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</si>
  <si>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</si>
  <si>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</si>
  <si>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</si>
  <si>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</si>
  <si>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</si>
  <si>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</si>
  <si>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</si>
  <si>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</si>
  <si>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</si>
  <si>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</si>
  <si>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</si>
  <si>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</si>
  <si>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</si>
  <si>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</si>
  <si>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</si>
  <si>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</si>
  <si>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</si>
  <si>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</si>
  <si>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</si>
  <si>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</si>
  <si>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</si>
  <si>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</si>
  <si>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</si>
  <si>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</si>
  <si>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</si>
  <si>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</si>
  <si>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</si>
  <si>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</si>
  <si>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</si>
  <si>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</si>
  <si>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</si>
  <si>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</si>
  <si>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</si>
  <si>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</si>
  <si>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</si>
  <si>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</si>
  <si>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</si>
  <si>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</si>
  <si>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</si>
  <si>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</si>
  <si>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</si>
  <si>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</si>
  <si>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</si>
  <si>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</si>
  <si>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</si>
  <si>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</si>
  <si>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</si>
  <si>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</si>
  <si>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</si>
  <si>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</si>
  <si>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</si>
  <si>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</si>
  <si>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</si>
  <si>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</si>
  <si>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</si>
  <si>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</si>
  <si>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</si>
  <si>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</si>
  <si>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</si>
  <si>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</si>
  <si>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</si>
  <si>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</si>
  <si>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</si>
  <si>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</si>
  <si>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</si>
  <si>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</si>
  <si>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</si>
  <si>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</si>
  <si>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</si>
  <si>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</si>
  <si>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</si>
  <si>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</si>
  <si>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</si>
  <si>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</si>
  <si>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</si>
  <si>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</si>
  <si>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</si>
  <si>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</si>
  <si>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</si>
  <si>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</si>
  <si>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</si>
  <si>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</si>
  <si>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</si>
  <si>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</si>
  <si>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</si>
  <si>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</si>
  <si>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</si>
  <si>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</si>
  <si>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</si>
  <si>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</si>
  <si>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</si>
  <si>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</si>
  <si>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</si>
  <si>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</si>
  <si>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</si>
  <si>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</si>
  <si>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</si>
  <si>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</si>
  <si>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</si>
  <si>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</si>
  <si>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</si>
  <si>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</si>
  <si>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</si>
  <si>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</si>
  <si>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</si>
  <si>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</si>
  <si>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</si>
  <si>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</si>
  <si>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</si>
  <si>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</si>
  <si>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</si>
  <si>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</si>
  <si>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</si>
  <si>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</si>
  <si>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</si>
  <si>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</si>
  <si>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</si>
  <si>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</si>
  <si>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</si>
  <si>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</si>
  <si>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</si>
  <si>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</si>
  <si>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</si>
  <si>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</si>
  <si>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</si>
  <si>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</si>
  <si>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</si>
  <si>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</si>
  <si>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</si>
  <si>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</si>
  <si>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</si>
  <si>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</si>
  <si>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</si>
  <si>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</si>
  <si>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</si>
  <si>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</si>
  <si>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</si>
  <si>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</si>
  <si>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</si>
  <si>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</si>
  <si>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</si>
  <si>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</si>
  <si>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</si>
  <si>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</si>
  <si>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</si>
  <si>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</si>
  <si>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</si>
  <si>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</si>
  <si>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</si>
  <si>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</si>
  <si>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</si>
  <si>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</si>
  <si>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</si>
  <si>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</si>
  <si>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</si>
  <si>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</si>
  <si>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</si>
  <si>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</si>
  <si>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</si>
  <si>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</si>
  <si>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</si>
  <si>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</si>
  <si>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</si>
  <si>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</si>
  <si>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</si>
  <si>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</si>
  <si>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</si>
  <si>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</si>
  <si>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</si>
  <si>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</si>
  <si>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</si>
  <si>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</si>
  <si>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</si>
  <si>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</si>
  <si>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</si>
  <si>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</si>
  <si>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</si>
  <si>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</si>
  <si>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</si>
  <si>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</si>
  <si>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</si>
  <si>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</si>
  <si>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</si>
  <si>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</si>
  <si>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</si>
  <si>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</si>
  <si>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</si>
  <si>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</si>
  <si>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</si>
  <si>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</si>
  <si>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</si>
  <si>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</si>
  <si>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</si>
  <si>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</si>
  <si>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</si>
  <si>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</si>
  <si>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</si>
  <si>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</si>
  <si>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</si>
  <si>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</si>
  <si>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</si>
  <si>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</si>
  <si>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</si>
  <si>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</si>
  <si>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</si>
  <si>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</si>
  <si>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</si>
  <si>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</si>
  <si>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</si>
  <si>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</si>
  <si>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</si>
  <si>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</si>
  <si>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</si>
  <si>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</si>
  <si>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</si>
  <si>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</si>
  <si>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</si>
  <si>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</si>
  <si>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</si>
  <si>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</si>
  <si>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</si>
  <si>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</si>
  <si>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</si>
  <si>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</si>
  <si>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</si>
  <si>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</si>
  <si>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</si>
  <si>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</si>
  <si>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</si>
  <si>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</si>
  <si>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</si>
  <si>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</si>
  <si>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</si>
  <si>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</si>
  <si>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</si>
  <si>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</si>
  <si>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</si>
  <si>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</si>
  <si>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</si>
  <si>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</si>
  <si>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</si>
  <si>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</si>
  <si>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</si>
  <si>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</si>
  <si>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</si>
  <si>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</si>
  <si>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</si>
  <si>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</si>
  <si>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</si>
  <si>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</si>
  <si>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</si>
  <si>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</si>
  <si>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</si>
  <si>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</si>
  <si>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</si>
  <si>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</si>
  <si>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</si>
  <si>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</si>
  <si>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</si>
  <si>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</si>
  <si>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</si>
  <si>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</si>
  <si>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</si>
  <si>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</si>
  <si>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</si>
  <si>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</si>
  <si>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</si>
  <si>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</si>
  <si>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</si>
  <si>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</si>
  <si>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</si>
  <si>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</si>
  <si>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</si>
  <si>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</si>
  <si>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</si>
  <si>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</si>
  <si>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</si>
  <si>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</si>
  <si>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</si>
  <si>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</si>
  <si>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</si>
  <si>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</si>
  <si>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</si>
  <si>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</si>
  <si>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</si>
  <si>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</si>
  <si>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</si>
  <si>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</si>
  <si>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</si>
  <si>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</si>
  <si>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</si>
  <si>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</si>
  <si>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</si>
  <si>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</si>
  <si>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</si>
  <si>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</si>
  <si>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</si>
  <si>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</si>
  <si>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</si>
  <si>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</si>
  <si>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</si>
  <si>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</si>
  <si>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</si>
  <si>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</si>
  <si>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</si>
  <si>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</si>
  <si>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</si>
  <si>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</si>
  <si>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</si>
  <si>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</si>
  <si>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</si>
  <si>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</si>
  <si>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</si>
  <si>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</si>
  <si>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</si>
  <si>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</si>
  <si>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</si>
  <si>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</si>
  <si>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</si>
  <si>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</si>
  <si>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</si>
  <si>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</si>
  <si>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</si>
  <si>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</si>
  <si>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</si>
  <si>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</si>
  <si>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</si>
  <si>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</si>
  <si>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</si>
  <si>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</si>
  <si>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</si>
  <si>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</si>
  <si>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</si>
  <si>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</si>
  <si>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</si>
  <si>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</si>
  <si>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</si>
  <si>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</si>
  <si>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</si>
  <si>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</si>
  <si>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</si>
  <si>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</si>
  <si>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</si>
  <si>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</si>
  <si>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</si>
  <si>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</si>
  <si>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</si>
  <si>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</si>
  <si>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</si>
  <si>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</si>
  <si>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</si>
  <si>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</si>
  <si>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</si>
  <si>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</si>
  <si>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</si>
  <si>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</si>
  <si>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</si>
  <si>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</si>
  <si>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</si>
  <si>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</si>
  <si>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</si>
  <si>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</si>
  <si>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</si>
  <si>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</si>
  <si>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</si>
  <si>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</si>
  <si>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</si>
  <si>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</si>
  <si>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</si>
  <si>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</si>
  <si>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</si>
  <si>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</si>
  <si>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</si>
  <si>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</si>
  <si>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</si>
  <si>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</si>
  <si>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</si>
  <si>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</si>
  <si>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</si>
  <si>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</si>
  <si>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</si>
  <si>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</si>
  <si>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</si>
  <si>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</si>
  <si>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</si>
  <si>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</si>
  <si>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</si>
  <si>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</si>
  <si>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</si>
  <si>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</si>
  <si>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</si>
  <si>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</si>
  <si>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</si>
  <si>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</si>
  <si>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</si>
  <si>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</si>
  <si>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</si>
  <si>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</si>
  <si>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</si>
  <si>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</si>
  <si>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</si>
  <si>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</si>
  <si>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</si>
  <si>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</si>
  <si>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</si>
  <si>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</si>
  <si>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</si>
  <si>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</si>
  <si>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</si>
  <si>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</si>
  <si>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</si>
  <si>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</si>
  <si>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</si>
  <si>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</si>
  <si>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</si>
  <si>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</si>
  <si>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</si>
  <si>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</si>
  <si>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</si>
  <si>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</si>
  <si>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</si>
  <si>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</si>
  <si>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</si>
  <si>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</si>
  <si>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</si>
  <si>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</si>
  <si>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</si>
  <si>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</si>
  <si>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</si>
  <si>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</si>
  <si>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</si>
  <si>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</si>
  <si>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</si>
  <si>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</si>
  <si>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</si>
  <si>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</si>
  <si>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</si>
  <si>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</si>
  <si>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</si>
  <si>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</si>
  <si>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</si>
  <si>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</si>
  <si>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</si>
  <si>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</si>
  <si>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</si>
  <si>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</si>
  <si>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</si>
  <si>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</si>
  <si>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</si>
  <si>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</si>
  <si>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</si>
  <si>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</si>
  <si>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</si>
  <si>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</si>
  <si>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</si>
  <si>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</si>
  <si>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</si>
  <si>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</si>
  <si>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</si>
  <si>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</si>
  <si>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</si>
  <si>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</si>
  <si>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</si>
  <si>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</si>
  <si>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</si>
  <si>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</si>
  <si>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</si>
  <si>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</si>
  <si>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</si>
  <si>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</si>
  <si>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</si>
  <si>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</si>
  <si>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</si>
  <si>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</si>
  <si>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</si>
  <si>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</si>
  <si>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</si>
  <si>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</si>
  <si>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</si>
  <si>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</si>
  <si>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</si>
  <si>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</si>
  <si>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</si>
  <si>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</si>
  <si>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</si>
  <si>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</si>
  <si>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</si>
  <si>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</si>
  <si>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</si>
  <si>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</si>
  <si>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</si>
  <si>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</si>
  <si>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</si>
  <si>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</si>
  <si>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</si>
  <si>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</si>
  <si>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</si>
  <si>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</si>
  <si>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</si>
  <si>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</si>
  <si>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</si>
  <si>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</si>
  <si>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</si>
  <si>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</si>
  <si>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</si>
  <si>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</si>
  <si>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</si>
  <si>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</si>
  <si>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</si>
  <si>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</si>
  <si>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</si>
  <si>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</si>
  <si>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</si>
  <si>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</si>
  <si>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</si>
  <si>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</si>
  <si>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</si>
  <si>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</si>
  <si>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</si>
  <si>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</si>
  <si>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</si>
  <si>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</si>
  <si>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</si>
  <si>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</si>
  <si>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</si>
  <si>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</si>
  <si>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</si>
  <si>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</si>
  <si>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</si>
  <si>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</si>
  <si>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</si>
  <si>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</si>
  <si>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</si>
  <si>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</si>
  <si>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</si>
  <si>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</si>
  <si>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</si>
  <si>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</si>
  <si>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</si>
  <si>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</si>
  <si>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</si>
  <si>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</si>
  <si>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</si>
  <si>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</si>
  <si>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</si>
  <si>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</si>
  <si>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</si>
  <si>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</si>
  <si>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</si>
  <si>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</si>
  <si>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</si>
  <si>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</si>
  <si>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</si>
  <si>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</si>
  <si>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</si>
  <si>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</si>
  <si>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</si>
  <si>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</si>
  <si>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</si>
  <si>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</si>
  <si>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</si>
  <si>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</si>
  <si>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</si>
  <si>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</si>
  <si>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</si>
  <si>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</si>
  <si>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</si>
  <si>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</si>
  <si>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</si>
  <si>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</si>
  <si>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</si>
  <si>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</si>
  <si>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</si>
  <si>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</si>
  <si>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</si>
  <si>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</si>
  <si>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</si>
  <si>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</si>
  <si>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</si>
  <si>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</si>
  <si>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</si>
  <si>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</si>
  <si>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</si>
  <si>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</si>
  <si>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</si>
  <si>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</si>
  <si>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</si>
  <si>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</si>
  <si>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</si>
  <si>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</si>
  <si>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</si>
  <si>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</si>
  <si>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</si>
  <si>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</si>
  <si>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</si>
  <si>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</si>
  <si>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</si>
  <si>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</si>
  <si>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</si>
  <si>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</si>
  <si>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</si>
  <si>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</si>
  <si>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</si>
  <si>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</si>
  <si>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</si>
  <si>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</si>
  <si>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</si>
  <si>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</si>
  <si>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</si>
  <si>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</si>
  <si>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</si>
  <si>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</si>
  <si>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</si>
  <si>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</si>
  <si>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</si>
  <si>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</si>
  <si>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</si>
  <si>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</si>
  <si>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</si>
  <si>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</si>
  <si>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</si>
  <si>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</si>
  <si>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</si>
  <si>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</si>
  <si>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</si>
  <si>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</si>
  <si>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</si>
  <si>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</si>
  <si>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</si>
  <si>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</si>
  <si>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</si>
  <si>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</si>
  <si>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</si>
  <si>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</si>
  <si>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</si>
  <si>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</si>
  <si>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</si>
  <si>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</si>
  <si>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</si>
  <si>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</si>
  <si>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</si>
  <si>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</si>
  <si>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</si>
  <si>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</si>
  <si>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</si>
  <si>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</si>
  <si>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</si>
  <si>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</si>
  <si>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</si>
  <si>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</si>
  <si>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</si>
  <si>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</si>
  <si>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</si>
  <si>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</si>
  <si>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</si>
  <si>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</si>
  <si>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</si>
  <si>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</si>
  <si>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</si>
  <si>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</si>
  <si>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</si>
  <si>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</si>
  <si>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</si>
  <si>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</si>
  <si>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</si>
  <si>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</si>
  <si>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</si>
  <si>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</si>
  <si>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</si>
  <si>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</si>
  <si>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</si>
  <si>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</si>
  <si>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</si>
  <si>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</si>
  <si>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</si>
  <si>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</si>
  <si>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</si>
  <si>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</si>
  <si>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</si>
  <si>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</si>
  <si>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</si>
  <si>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</si>
  <si>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</si>
  <si>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</si>
  <si>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</si>
  <si>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</si>
  <si>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</si>
  <si>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</si>
  <si>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</si>
  <si>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</si>
  <si>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</si>
  <si>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</si>
  <si>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</si>
  <si>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</si>
  <si>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</si>
  <si>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</si>
  <si>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</si>
  <si>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</si>
  <si>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</si>
  <si>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</si>
  <si>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</si>
  <si>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</si>
  <si>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</si>
  <si>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</si>
  <si>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</si>
  <si>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</si>
  <si>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</si>
  <si>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</si>
  <si>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</si>
  <si>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</si>
  <si>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</si>
  <si>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</si>
  <si>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</si>
  <si>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</si>
  <si>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</si>
  <si>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</si>
  <si>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</si>
  <si>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</si>
  <si>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</si>
  <si>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</si>
  <si>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</si>
  <si>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</si>
  <si>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</si>
  <si>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</si>
  <si>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</si>
  <si>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</si>
  <si>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</si>
  <si>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</si>
  <si>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</si>
  <si>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</si>
  <si>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</si>
  <si>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</si>
  <si>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</si>
  <si>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</si>
  <si>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</si>
  <si>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</si>
  <si>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</si>
  <si>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</si>
  <si>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</si>
  <si>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</si>
  <si>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</si>
  <si>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</si>
  <si>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</si>
  <si>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</si>
  <si>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</si>
  <si>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</si>
  <si>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</si>
  <si>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</si>
  <si>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</si>
  <si>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</si>
  <si>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</si>
  <si>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</si>
  <si>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</si>
  <si>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</si>
  <si>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</si>
  <si>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</si>
  <si>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</si>
  <si>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</si>
  <si>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</si>
  <si>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</si>
  <si>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</si>
  <si>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</si>
  <si>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</si>
  <si>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</si>
  <si>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</si>
  <si>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</si>
  <si>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</si>
  <si>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</si>
  <si>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</si>
  <si>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</si>
  <si>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</si>
  <si>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</si>
  <si>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</si>
  <si>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</si>
  <si>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</si>
  <si>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</si>
  <si>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</si>
  <si>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</si>
  <si>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</si>
  <si>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</si>
  <si>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</si>
  <si>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</si>
  <si>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</si>
  <si>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</si>
  <si>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</si>
  <si>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</si>
  <si>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</si>
  <si>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</si>
  <si>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</si>
  <si>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</si>
  <si>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</si>
  <si>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</si>
  <si>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</si>
  <si>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</si>
  <si>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</si>
  <si>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</si>
  <si>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</si>
  <si>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</si>
  <si>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</si>
  <si>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</si>
  <si>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</si>
  <si>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</si>
  <si>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</si>
  <si>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</si>
  <si>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</si>
  <si>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</si>
  <si>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</si>
  <si>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</si>
  <si>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</si>
  <si>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</si>
  <si>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</si>
  <si>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</si>
  <si>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</si>
  <si>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</si>
  <si>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</si>
  <si>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</si>
  <si>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</si>
  <si>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</si>
  <si>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</si>
  <si>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</si>
  <si>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</si>
  <si>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</si>
  <si>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</si>
  <si>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</si>
  <si>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</si>
  <si>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</si>
  <si>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</si>
  <si>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</si>
  <si>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</si>
  <si>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</si>
  <si>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</si>
  <si>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</si>
  <si>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</si>
  <si>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</si>
  <si>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</si>
  <si>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</si>
  <si>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</si>
  <si>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</si>
  <si>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</si>
  <si>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</si>
  <si>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</si>
  <si>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</si>
  <si>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</si>
  <si>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</si>
  <si>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</si>
  <si>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</si>
  <si>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</si>
  <si>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</si>
  <si>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</si>
  <si>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</si>
  <si>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</si>
  <si>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</si>
  <si>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</si>
  <si>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</si>
  <si>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</si>
  <si>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</si>
  <si>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</si>
  <si>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</si>
  <si>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</si>
  <si>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</si>
  <si>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</si>
  <si>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</si>
  <si>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</si>
  <si>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</si>
  <si>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</si>
  <si>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</si>
  <si>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</si>
  <si>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</si>
  <si>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</si>
  <si>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</si>
  <si>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</si>
  <si>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</si>
  <si>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</si>
  <si>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</si>
  <si>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</si>
  <si>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</si>
  <si>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</si>
  <si>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</si>
  <si>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</si>
  <si>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</si>
  <si>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</si>
  <si>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</si>
  <si>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</si>
  <si>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</si>
  <si>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</si>
  <si>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</si>
  <si>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</si>
  <si>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</si>
  <si>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</si>
  <si>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</si>
  <si>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</si>
  <si>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</si>
  <si>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</si>
  <si>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</si>
  <si>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</si>
  <si>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</si>
  <si>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</si>
  <si>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</si>
  <si>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</si>
  <si>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</si>
  <si>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</si>
  <si>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</si>
  <si>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</si>
  <si>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</si>
  <si>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</si>
  <si>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</si>
  <si>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</si>
  <si>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</si>
  <si>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</si>
  <si>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</si>
  <si>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</si>
  <si>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</si>
  <si>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</si>
  <si>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</si>
  <si>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</si>
  <si>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</si>
  <si>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</si>
  <si>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</si>
  <si>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</si>
  <si>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</si>
  <si>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</si>
  <si>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</si>
  <si>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</si>
  <si>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</si>
  <si>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</si>
  <si>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</si>
  <si>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</si>
  <si>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</si>
  <si>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</si>
  <si>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</si>
  <si>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</si>
  <si>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</si>
  <si>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</si>
  <si>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</si>
  <si>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</si>
  <si>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</si>
  <si>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</si>
  <si>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</si>
  <si>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</si>
  <si>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</si>
  <si>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</si>
  <si>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</si>
  <si>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</si>
  <si>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</si>
  <si>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</si>
  <si>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</si>
  <si>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</si>
  <si>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</si>
  <si>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</si>
  <si>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</si>
  <si>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</si>
  <si>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</si>
  <si>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</si>
  <si>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</si>
  <si>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</si>
  <si>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</si>
  <si>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</si>
  <si>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</si>
  <si>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</si>
  <si>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</si>
  <si>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</si>
  <si>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</si>
  <si>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</si>
  <si>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</si>
  <si>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</si>
  <si>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</si>
  <si>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</si>
  <si>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</si>
  <si>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</si>
  <si>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</si>
  <si>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</si>
  <si>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</si>
  <si>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</si>
  <si>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</si>
  <si>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</si>
  <si>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</si>
  <si>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</si>
  <si>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</si>
  <si>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</si>
  <si>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</si>
  <si>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</si>
  <si>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</si>
  <si>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</si>
  <si>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</si>
  <si>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</si>
  <si>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</si>
  <si>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</si>
  <si>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</si>
  <si>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</si>
  <si>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</si>
  <si>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</si>
  <si>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</si>
  <si>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</si>
  <si>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</si>
  <si>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</si>
  <si>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</si>
  <si>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</si>
  <si>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</si>
  <si>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</si>
  <si>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</si>
  <si>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</si>
  <si>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</si>
  <si>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</si>
  <si>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</si>
  <si>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</si>
  <si>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</si>
  <si>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</si>
  <si>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</si>
  <si>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</si>
  <si>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</si>
  <si>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</si>
  <si>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</si>
  <si>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</si>
  <si>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</si>
  <si>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</si>
  <si>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</si>
  <si>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</si>
  <si>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</si>
  <si>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</si>
  <si>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</si>
  <si>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</si>
  <si>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</si>
  <si>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</si>
  <si>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</si>
  <si>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</si>
  <si>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</si>
  <si>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</si>
  <si>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</si>
  <si>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</si>
  <si>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</si>
  <si>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</si>
  <si>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</si>
  <si>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</si>
  <si>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</si>
  <si>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</si>
  <si>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</si>
  <si>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</si>
  <si>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</si>
  <si>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</si>
  <si>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</si>
  <si>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</si>
  <si>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</si>
  <si>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</si>
  <si>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</si>
  <si>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</si>
  <si>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</si>
  <si>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</si>
  <si>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</si>
  <si>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</si>
  <si>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</si>
  <si>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</si>
  <si>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</si>
  <si>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</si>
  <si>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</si>
  <si>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</si>
  <si>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</si>
  <si>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</si>
  <si>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</si>
  <si>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</si>
  <si>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</si>
  <si>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</si>
  <si>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</si>
  <si>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</si>
  <si>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</si>
  <si>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</si>
  <si>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</si>
  <si>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</si>
  <si>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</si>
  <si>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</si>
  <si>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</si>
  <si>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</si>
  <si>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</si>
  <si>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</si>
  <si>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</si>
  <si>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</si>
  <si>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</si>
  <si>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</si>
  <si>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</si>
  <si>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</si>
  <si>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</si>
  <si>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</si>
  <si>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</si>
  <si>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</si>
  <si>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</si>
  <si>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</si>
  <si>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</si>
  <si>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</si>
  <si>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</si>
  <si>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</si>
  <si>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</si>
  <si>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</si>
  <si>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</si>
  <si>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</si>
  <si>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</si>
  <si>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</si>
  <si>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</si>
  <si>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</si>
  <si>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</si>
  <si>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</si>
  <si>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</si>
  <si>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</si>
  <si>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</si>
  <si>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</si>
  <si>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</si>
  <si>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</si>
  <si>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</si>
  <si>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</si>
  <si>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</si>
  <si>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</si>
  <si>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</si>
  <si>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</si>
  <si>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</si>
  <si>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</si>
  <si>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</si>
  <si>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</si>
  <si>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</si>
  <si>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</si>
  <si>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</si>
  <si>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</si>
  <si>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</si>
  <si>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</si>
  <si>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</si>
  <si>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</si>
  <si>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</si>
  <si>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</si>
  <si>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</si>
  <si>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</si>
  <si>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</si>
  <si>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</si>
  <si>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</si>
  <si>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</si>
  <si>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</si>
  <si>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</si>
  <si>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</si>
  <si>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</si>
  <si>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</si>
  <si>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</si>
  <si>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</si>
  <si>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</si>
  <si>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</si>
  <si>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</si>
  <si>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</si>
  <si>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</si>
  <si>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</si>
  <si>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</si>
  <si>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</si>
  <si>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</si>
  <si>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</si>
  <si>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</si>
  <si>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</si>
  <si>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</si>
  <si>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</si>
  <si>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</si>
  <si>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</si>
  <si>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</si>
  <si>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</si>
  <si>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</si>
  <si>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</si>
  <si>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</si>
  <si>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</si>
  <si>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</si>
  <si>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</si>
  <si>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</si>
  <si>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</si>
  <si>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</si>
  <si>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</si>
  <si>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</si>
  <si>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</si>
  <si>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</si>
  <si>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</si>
  <si>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</si>
  <si>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</si>
  <si>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</si>
  <si>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</si>
  <si>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</si>
  <si>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</si>
  <si>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</si>
  <si>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</si>
  <si>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</si>
  <si>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</si>
  <si>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</si>
  <si>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</si>
  <si>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</si>
  <si>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</si>
  <si>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</si>
  <si>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</si>
  <si>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</si>
  <si>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</si>
  <si>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</si>
  <si>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</si>
  <si>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</si>
  <si>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</si>
  <si>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</si>
  <si>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</si>
  <si>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</si>
  <si>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</si>
  <si>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</si>
  <si>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</si>
  <si>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</si>
  <si>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</si>
  <si>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</si>
  <si>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</si>
  <si>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</si>
  <si>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</si>
  <si>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</si>
  <si>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</si>
  <si>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</si>
  <si>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</si>
  <si>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</si>
  <si>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</si>
  <si>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</si>
  <si>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</si>
  <si>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</si>
  <si>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</si>
  <si>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</si>
  <si>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</si>
  <si>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</si>
  <si>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</si>
  <si>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</si>
  <si>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</si>
  <si>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</si>
  <si>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</si>
  <si>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</si>
  <si>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</si>
  <si>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</si>
  <si>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</si>
  <si>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</si>
  <si>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</si>
  <si>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</si>
  <si>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</si>
  <si>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</si>
  <si>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</si>
  <si>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</si>
  <si>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</si>
  <si>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</si>
  <si>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</si>
  <si>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</si>
  <si>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</si>
  <si>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</si>
  <si>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</si>
  <si>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</si>
  <si>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</si>
  <si>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</si>
  <si>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</si>
  <si>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</si>
  <si>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</si>
  <si>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</si>
  <si>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</si>
  <si>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</si>
  <si>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</si>
  <si>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</si>
  <si>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</si>
  <si>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</si>
  <si>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</si>
  <si>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</si>
  <si>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</si>
  <si>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</si>
  <si>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</si>
  <si>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</si>
  <si>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</si>
  <si>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</si>
  <si>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</si>
  <si>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</si>
  <si>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</si>
  <si>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</si>
  <si>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</si>
  <si>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</si>
  <si>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</si>
  <si>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</si>
  <si>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</si>
  <si>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</si>
  <si>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</si>
  <si>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</si>
  <si>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</si>
  <si>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</si>
  <si>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</si>
  <si>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</si>
  <si>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</si>
  <si>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</si>
  <si>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</si>
  <si>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</si>
  <si>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</si>
  <si>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</si>
  <si>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</si>
  <si>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</si>
  <si>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</si>
  <si>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</si>
  <si>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</si>
  <si>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</si>
  <si>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</si>
  <si>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</si>
  <si>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</si>
  <si>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</si>
  <si>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</si>
  <si>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</si>
  <si>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</si>
  <si>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</si>
  <si>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</si>
  <si>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</si>
  <si>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</si>
  <si>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</si>
  <si>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</si>
  <si>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</si>
  <si>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</si>
  <si>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</si>
  <si>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</si>
  <si>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</si>
  <si>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</si>
  <si>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</si>
  <si>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</si>
  <si>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</si>
  <si>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</si>
  <si>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</si>
  <si>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</si>
  <si>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</si>
  <si>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</si>
  <si>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</si>
  <si>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</si>
  <si>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</si>
  <si>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</si>
  <si>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</si>
  <si>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</si>
  <si>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</si>
  <si>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</si>
  <si>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</si>
  <si>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</si>
  <si>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</si>
  <si>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</si>
  <si>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</si>
  <si>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</si>
  <si>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</si>
  <si>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</si>
  <si>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</si>
  <si>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</si>
  <si>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</si>
  <si>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</si>
  <si>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</si>
  <si>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</si>
  <si>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</si>
  <si>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</si>
  <si>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</si>
  <si>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</si>
  <si>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</si>
  <si>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</si>
  <si>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</si>
  <si>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</si>
  <si>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</si>
  <si>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</si>
  <si>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</si>
  <si>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</si>
  <si>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</si>
  <si>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</si>
  <si>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</si>
  <si>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</si>
  <si>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</si>
  <si>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</si>
  <si>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</si>
  <si>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</si>
  <si>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</si>
  <si>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</si>
  <si>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</si>
  <si>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</si>
  <si>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</si>
  <si>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</si>
  <si>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</si>
  <si>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</si>
  <si>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</si>
  <si>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</si>
  <si>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</si>
  <si>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</si>
  <si>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</si>
  <si>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</si>
  <si>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</si>
  <si>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</si>
  <si>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</si>
  <si>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</si>
  <si>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</si>
  <si>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</si>
  <si>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</si>
  <si>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</si>
  <si>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</si>
  <si>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</si>
  <si>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</si>
  <si>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</si>
  <si>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</si>
  <si>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</si>
  <si>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</si>
  <si>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</si>
  <si>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</si>
  <si>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</si>
  <si>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</si>
  <si>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</si>
  <si>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</si>
  <si>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</si>
  <si>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</si>
  <si>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</si>
  <si>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</si>
  <si>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</si>
  <si>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</si>
  <si>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</si>
  <si>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</si>
  <si>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</si>
  <si>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</si>
  <si>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</si>
  <si>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</si>
  <si>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</si>
  <si>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</si>
  <si>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</si>
  <si>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</si>
  <si>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</si>
  <si>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</si>
  <si>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</si>
  <si>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</si>
  <si>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</si>
  <si>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</si>
  <si>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</si>
  <si>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</si>
  <si>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</si>
  <si>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</si>
  <si>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</si>
  <si>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</si>
  <si>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</si>
  <si>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</si>
  <si>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</si>
  <si>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</si>
  <si>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</si>
  <si>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</si>
  <si>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</si>
  <si>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</si>
  <si>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</si>
  <si>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</si>
  <si>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</si>
  <si>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</si>
  <si>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</si>
  <si>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</si>
  <si>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</si>
  <si>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</si>
  <si>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</si>
  <si>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</si>
  <si>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</si>
  <si>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</si>
  <si>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</si>
  <si>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</si>
  <si>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</si>
  <si>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</si>
  <si>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</si>
  <si>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</si>
  <si>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</si>
  <si>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</si>
  <si>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</si>
  <si>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</si>
  <si>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</si>
  <si>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</si>
  <si>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</si>
  <si>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</si>
  <si>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</si>
  <si>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</si>
  <si>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</si>
  <si>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</si>
  <si>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</si>
  <si>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</si>
  <si>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</si>
  <si>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</si>
  <si>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</si>
  <si>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</si>
  <si>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</si>
  <si>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</si>
  <si>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</si>
  <si>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</si>
  <si>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</si>
  <si>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</si>
  <si>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</si>
  <si>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</si>
  <si>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</si>
  <si>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</si>
  <si>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</si>
  <si>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</si>
  <si>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</si>
  <si>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</si>
  <si>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</si>
  <si>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</si>
  <si>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</si>
  <si>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</si>
  <si>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</si>
  <si>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</si>
  <si>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</si>
  <si>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</si>
  <si>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</si>
  <si>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</si>
  <si>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</si>
  <si>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</si>
  <si>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</si>
  <si>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</si>
  <si>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</si>
  <si>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</si>
  <si>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</si>
  <si>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</si>
  <si>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</si>
  <si>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</si>
  <si>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</si>
  <si>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</si>
  <si>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</si>
  <si>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</si>
  <si>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</si>
  <si>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</si>
  <si>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</si>
  <si>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</si>
  <si>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</si>
  <si>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</si>
  <si>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</si>
  <si>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</si>
  <si>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</si>
  <si>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</si>
  <si>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</si>
  <si>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</si>
  <si>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</si>
  <si>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</si>
  <si>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</si>
  <si>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</si>
  <si>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</si>
  <si>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</si>
  <si>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</si>
  <si>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</si>
  <si>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</si>
  <si>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</si>
  <si>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</si>
  <si>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</si>
  <si>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</si>
  <si>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</si>
  <si>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</si>
  <si>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</si>
  <si>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</si>
  <si>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</si>
  <si>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</si>
  <si>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</si>
  <si>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</si>
  <si>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</si>
  <si>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</si>
  <si>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</si>
  <si>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</si>
  <si>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</si>
  <si>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</si>
  <si>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</si>
  <si>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</si>
  <si>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</si>
  <si>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</si>
  <si>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</si>
  <si>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</si>
  <si>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</si>
  <si>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</si>
  <si>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</si>
  <si>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</si>
  <si>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</si>
  <si>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</si>
  <si>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</si>
  <si>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</si>
  <si>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</si>
  <si>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</si>
  <si>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</si>
  <si>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</si>
  <si>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</si>
  <si>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</si>
  <si>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</si>
  <si>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</si>
  <si>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</si>
  <si>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</si>
  <si>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</si>
  <si>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</si>
  <si>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</si>
  <si>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</si>
  <si>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</si>
  <si>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</si>
  <si>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</si>
  <si>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</si>
  <si>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</si>
  <si>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</si>
  <si>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</si>
  <si>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</si>
  <si>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</si>
  <si>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</si>
  <si>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</si>
  <si>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</si>
  <si>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</si>
  <si>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</si>
  <si>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</si>
  <si>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</si>
  <si>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</si>
  <si>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</si>
  <si>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</si>
  <si>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</si>
  <si>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</si>
  <si>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</si>
  <si>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</si>
  <si>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</si>
  <si>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</si>
  <si>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</si>
  <si>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</si>
  <si>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</si>
  <si>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</si>
  <si>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</si>
  <si>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</si>
  <si>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</si>
  <si>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</si>
  <si>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</si>
  <si>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</si>
  <si>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</si>
  <si>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</si>
  <si>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</si>
  <si>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</si>
  <si>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</si>
  <si>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</si>
  <si>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</si>
  <si>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</si>
  <si>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</si>
  <si>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</si>
  <si>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</si>
  <si>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</si>
  <si>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</si>
  <si>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</si>
  <si>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</si>
  <si>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</si>
  <si>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</si>
  <si>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</si>
  <si>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</si>
  <si>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</si>
  <si>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</si>
  <si>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</si>
  <si>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</si>
  <si>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</si>
  <si>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</si>
  <si>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</si>
  <si>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</si>
  <si>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</si>
  <si>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</si>
  <si>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</si>
  <si>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</si>
  <si>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</si>
  <si>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</si>
  <si>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</si>
  <si>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</si>
  <si>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</si>
  <si>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</si>
  <si>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</si>
  <si>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</si>
  <si>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</si>
  <si>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</si>
  <si>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</si>
  <si>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</si>
  <si>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</si>
  <si>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</si>
  <si>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</si>
  <si>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</si>
  <si>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</si>
  <si>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</si>
  <si>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</si>
  <si>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</si>
  <si>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</si>
  <si>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</si>
  <si>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</si>
  <si>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</si>
  <si>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</si>
  <si>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</si>
  <si>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</si>
  <si>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</si>
  <si>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</si>
  <si>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</si>
  <si>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</si>
  <si>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</si>
  <si>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</si>
  <si>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</si>
  <si>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</si>
  <si>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</si>
  <si>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</si>
  <si>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</si>
  <si>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</si>
  <si>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</si>
  <si>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</si>
  <si>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</si>
  <si>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</si>
  <si>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</si>
  <si>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</si>
  <si>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</si>
  <si>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</si>
  <si>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</si>
  <si>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</si>
  <si>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</si>
  <si>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</si>
  <si>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</si>
  <si>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</si>
  <si>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</si>
  <si>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</si>
  <si>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</si>
  <si>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</si>
  <si>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</si>
  <si>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</si>
  <si>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</si>
  <si>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</si>
  <si>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</si>
  <si>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</si>
  <si>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</si>
  <si>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</si>
  <si>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</si>
  <si>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</si>
  <si>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</si>
  <si>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</si>
  <si>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</si>
  <si>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</si>
  <si>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</si>
  <si>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</si>
  <si>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</si>
  <si>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</si>
  <si>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</si>
  <si>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</si>
  <si>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</si>
  <si>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</si>
  <si>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</si>
  <si>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</si>
  <si>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</si>
  <si>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</si>
  <si>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</si>
  <si>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</si>
  <si>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</si>
  <si>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</si>
  <si>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</si>
  <si>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</si>
  <si>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</si>
  <si>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</si>
  <si>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</si>
  <si>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</si>
  <si>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</si>
  <si>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</si>
  <si>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</si>
  <si>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</si>
  <si>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</si>
  <si>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</si>
  <si>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</si>
  <si>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</si>
  <si>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</si>
  <si>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</si>
  <si>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</si>
  <si>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</si>
  <si>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</si>
  <si>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</si>
  <si>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</si>
  <si>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</si>
  <si>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</si>
  <si>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</si>
  <si>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</si>
  <si>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</si>
  <si>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</si>
  <si>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</si>
  <si>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</si>
  <si>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</si>
  <si>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</si>
  <si>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</si>
  <si>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</si>
  <si>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</si>
  <si>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</si>
  <si>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</si>
  <si>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</si>
  <si>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</si>
  <si>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</si>
  <si>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</si>
  <si>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</si>
  <si>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</si>
  <si>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</si>
  <si>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</si>
  <si>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</si>
  <si>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</si>
  <si>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</si>
  <si>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</si>
  <si>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</si>
  <si>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</si>
  <si>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</si>
  <si>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</si>
  <si>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</si>
  <si>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</si>
  <si>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</si>
  <si>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</si>
  <si>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</si>
  <si>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</si>
  <si>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</si>
  <si>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</si>
  <si>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</si>
  <si>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</si>
  <si>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</si>
  <si>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</si>
  <si>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</si>
  <si>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</si>
  <si>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</si>
  <si>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</si>
  <si>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</si>
  <si>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</si>
  <si>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</si>
  <si>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</si>
  <si>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</si>
  <si>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</si>
  <si>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</si>
  <si>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</si>
  <si>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</si>
  <si>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</si>
  <si>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</si>
  <si>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</si>
  <si>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</si>
  <si>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</si>
  <si>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</si>
  <si>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</si>
  <si>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</si>
  <si>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</si>
  <si>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</si>
  <si>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</si>
  <si>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</si>
  <si>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</si>
  <si>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</si>
  <si>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</si>
  <si>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</si>
  <si>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</si>
  <si>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</si>
  <si>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</si>
  <si>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</si>
  <si>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</si>
  <si>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</si>
  <si>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</si>
  <si>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</si>
  <si>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</si>
  <si>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</si>
  <si>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</si>
  <si>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</si>
  <si>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</si>
  <si>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</si>
  <si>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</si>
  <si>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</si>
  <si>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</si>
  <si>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</si>
  <si>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</si>
  <si>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</si>
  <si>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</si>
  <si>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</si>
  <si>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</si>
  <si>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</si>
  <si>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</si>
  <si>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</si>
  <si>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</si>
  <si>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</si>
  <si>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</si>
  <si>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</si>
  <si>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</si>
  <si>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</si>
  <si>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</si>
  <si>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</si>
  <si>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</si>
  <si>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</si>
  <si>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</si>
  <si>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</si>
  <si>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</si>
  <si>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</si>
  <si>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</si>
  <si>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</si>
  <si>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</si>
  <si>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</si>
  <si>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</si>
  <si>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</si>
  <si>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</si>
  <si>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</si>
  <si>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</si>
  <si>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</si>
  <si>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</si>
  <si>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</si>
  <si>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</si>
  <si>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</si>
  <si>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</si>
  <si>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</si>
  <si>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</si>
  <si>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</si>
  <si>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</si>
  <si>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</si>
  <si>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</si>
  <si>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</si>
  <si>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</si>
  <si>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</si>
  <si>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</si>
  <si>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</si>
  <si>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</si>
  <si>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</si>
  <si>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</si>
  <si>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</si>
  <si>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</si>
  <si>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</si>
  <si>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</si>
  <si>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</si>
  <si>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</si>
  <si>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</si>
  <si>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</si>
  <si>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</si>
  <si>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</si>
  <si>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</si>
  <si>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</si>
  <si>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</si>
  <si>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</si>
  <si>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</si>
  <si>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</si>
  <si>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</si>
  <si>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</si>
  <si>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</si>
  <si>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</si>
  <si>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</si>
  <si>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</si>
  <si>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</si>
  <si>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</si>
  <si>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</si>
  <si>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</si>
  <si>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</si>
  <si>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</si>
  <si>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</si>
  <si>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</si>
  <si>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</si>
  <si>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</si>
  <si>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</si>
  <si>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</si>
  <si>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</si>
  <si>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</si>
  <si>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</si>
  <si>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</si>
  <si>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</si>
  <si>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</si>
  <si>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</si>
  <si>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</si>
  <si>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</si>
  <si>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</si>
  <si>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</si>
  <si>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</si>
  <si>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</si>
  <si>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</si>
  <si>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</si>
  <si>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</si>
  <si>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</si>
  <si>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</si>
  <si>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</si>
  <si>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</si>
  <si>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</si>
  <si>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</si>
  <si>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</si>
  <si>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</si>
  <si>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</si>
  <si>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</si>
  <si>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</si>
  <si>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</si>
  <si>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</si>
  <si>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</si>
  <si>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</si>
  <si>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</si>
  <si>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</si>
  <si>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</si>
  <si>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</si>
  <si>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</si>
  <si>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</si>
  <si>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</si>
  <si>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</si>
  <si>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</si>
  <si>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</si>
  <si>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</si>
  <si>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</si>
  <si>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</si>
  <si>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</si>
  <si>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</si>
  <si>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</si>
  <si>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</si>
  <si>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</si>
  <si>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</si>
  <si>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</si>
  <si>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</si>
  <si>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</si>
  <si>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</si>
  <si>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</si>
  <si>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</si>
  <si>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</si>
  <si>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</si>
  <si>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</si>
  <si>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</si>
  <si>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</si>
  <si>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</si>
  <si>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</si>
  <si>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</si>
  <si>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</si>
  <si>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</si>
  <si>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</si>
  <si>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</si>
  <si>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</si>
  <si>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</si>
  <si>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</si>
  <si>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</si>
  <si>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</si>
  <si>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</si>
  <si>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</si>
  <si>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</si>
  <si>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</si>
  <si>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</si>
  <si>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</si>
  <si>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</si>
  <si>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</si>
  <si>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</si>
  <si>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</si>
  <si>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</si>
  <si>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</si>
  <si>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</si>
  <si>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</si>
  <si>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</si>
  <si>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</si>
  <si>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</si>
  <si>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</si>
  <si>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</si>
  <si>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</si>
  <si>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</si>
  <si>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</si>
  <si>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</si>
  <si>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</si>
  <si>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</si>
  <si>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</si>
  <si>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</si>
  <si>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</si>
  <si>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</si>
  <si>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</si>
  <si>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</si>
  <si>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</si>
  <si>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</si>
  <si>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</si>
  <si>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</si>
  <si>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</si>
  <si>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</si>
  <si>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</si>
  <si>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</si>
  <si>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</si>
  <si>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</si>
  <si>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</si>
  <si>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</si>
  <si>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</si>
  <si>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</si>
  <si>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</si>
  <si>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</si>
  <si>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</si>
  <si>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</si>
  <si>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</si>
  <si>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</si>
  <si>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</si>
  <si>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</si>
  <si>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</si>
  <si>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</si>
  <si>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</si>
  <si>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</si>
  <si>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</si>
  <si>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</si>
  <si>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</si>
  <si>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</si>
  <si>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</si>
  <si>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</si>
  <si>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</si>
  <si>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</si>
  <si>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</si>
  <si>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</si>
  <si>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</si>
  <si>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</si>
  <si>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</si>
  <si>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</si>
  <si>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</si>
  <si>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</si>
  <si>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</si>
  <si>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</si>
  <si>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</si>
  <si>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</si>
  <si>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</si>
  <si>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</si>
  <si>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</si>
  <si>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</si>
  <si>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</si>
  <si>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</si>
  <si>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</si>
  <si>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</si>
  <si>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</si>
  <si>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</si>
  <si>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</si>
  <si>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</si>
  <si>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</si>
  <si>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</si>
  <si>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</si>
  <si>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</si>
  <si>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</si>
  <si>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</si>
  <si>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</si>
  <si>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</si>
  <si>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</si>
  <si>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</si>
  <si>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</si>
  <si>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</si>
  <si>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</si>
  <si>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</si>
  <si>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</si>
  <si>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</si>
  <si>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</si>
  <si>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</si>
  <si>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</si>
  <si>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</si>
  <si>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</si>
  <si>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</si>
  <si>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</si>
  <si>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</si>
  <si>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</si>
  <si>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</si>
  <si>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</si>
  <si>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</si>
  <si>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</si>
  <si>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</si>
  <si>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</si>
  <si>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</si>
  <si>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</si>
  <si>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</si>
  <si>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</si>
  <si>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</si>
  <si>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</si>
  <si>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</si>
  <si>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</si>
  <si>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</si>
  <si>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</si>
  <si>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</si>
  <si>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</si>
  <si>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</si>
  <si>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</si>
  <si>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</si>
  <si>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</si>
  <si>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</si>
  <si>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</si>
  <si>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</si>
  <si>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</si>
  <si>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</si>
  <si>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</si>
  <si>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</si>
  <si>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</si>
  <si>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</si>
  <si>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</si>
  <si>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</si>
  <si>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</si>
  <si>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</si>
  <si>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</si>
  <si>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</si>
  <si>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</si>
  <si>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</si>
  <si>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</si>
  <si>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</si>
  <si>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</si>
  <si>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</si>
  <si>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</si>
  <si>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</si>
  <si>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</si>
  <si>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</si>
  <si>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</si>
  <si>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</si>
  <si>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</si>
  <si>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</si>
  <si>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</si>
  <si>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</si>
  <si>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</si>
  <si>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</si>
  <si>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</si>
  <si>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</si>
  <si>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</si>
  <si>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</si>
  <si>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</si>
  <si>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</si>
  <si>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</si>
  <si>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</si>
  <si>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</si>
  <si>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</si>
  <si>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</si>
  <si>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</si>
  <si>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</si>
  <si>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</si>
  <si>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</si>
  <si>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</si>
  <si>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</si>
  <si>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</si>
  <si>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</si>
  <si>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</si>
  <si>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</si>
  <si>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</si>
  <si>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</si>
  <si>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</si>
  <si>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</si>
  <si>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</si>
  <si>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</si>
  <si>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</si>
  <si>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</si>
  <si>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</si>
  <si>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</si>
  <si>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</si>
  <si>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</si>
  <si>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</si>
  <si>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</si>
  <si>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</si>
  <si>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</si>
  <si>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</si>
  <si>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</si>
  <si>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</si>
  <si>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</si>
  <si>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</si>
  <si>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</si>
  <si>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</si>
  <si>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</si>
  <si>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</si>
  <si>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</si>
  <si>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</si>
  <si>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</si>
  <si>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</si>
  <si>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</si>
  <si>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</si>
  <si>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</si>
  <si>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</si>
  <si>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</si>
  <si>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</si>
  <si>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</si>
  <si>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</si>
  <si>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</si>
  <si>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</si>
  <si>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</si>
  <si>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</si>
  <si>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</si>
  <si>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</si>
  <si>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</si>
  <si>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</si>
  <si>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</si>
  <si>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</si>
  <si>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</si>
  <si>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</si>
  <si>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</si>
  <si>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</si>
  <si>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</si>
  <si>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</si>
  <si>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</si>
  <si>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</si>
  <si>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</si>
  <si>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</si>
  <si>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</si>
  <si>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</si>
  <si>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</si>
  <si>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</si>
  <si>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</si>
  <si>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</si>
  <si>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</si>
  <si>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</si>
  <si>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</si>
  <si>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</si>
  <si>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</si>
  <si>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</si>
  <si>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</si>
  <si>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</si>
  <si>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</si>
  <si>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</si>
  <si>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</si>
  <si>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</si>
  <si>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</si>
  <si>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</si>
  <si>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</si>
  <si>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</si>
  <si>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</si>
  <si>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</si>
  <si>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</si>
  <si>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</si>
  <si>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</si>
  <si>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</si>
  <si>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</si>
  <si>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</si>
  <si>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</si>
  <si>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</si>
  <si>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</si>
  <si>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</si>
  <si>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</si>
  <si>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</si>
  <si>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</si>
  <si>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</si>
  <si>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</si>
  <si>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</si>
  <si>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</si>
  <si>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</si>
  <si>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</si>
  <si>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</si>
  <si>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</si>
  <si>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</si>
  <si>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</si>
  <si>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</si>
  <si>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</si>
  <si>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</si>
  <si>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</si>
  <si>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</si>
  <si>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</si>
  <si>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</si>
  <si>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</si>
  <si>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</si>
  <si>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</si>
  <si>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</si>
  <si>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</si>
  <si>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</si>
  <si>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</si>
  <si>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</si>
  <si>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</si>
  <si>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</si>
  <si>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</si>
  <si>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</si>
  <si>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</si>
  <si>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</si>
  <si>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</si>
  <si>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</si>
  <si>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</si>
  <si>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</si>
  <si>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</si>
  <si>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</si>
  <si>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</si>
  <si>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</si>
  <si>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</si>
  <si>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</si>
  <si>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</si>
  <si>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</si>
  <si>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</si>
  <si>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</si>
  <si>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</si>
  <si>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</si>
  <si>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</si>
  <si>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</si>
  <si>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</si>
  <si>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</si>
  <si>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</si>
  <si>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</si>
  <si>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</si>
  <si>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</si>
  <si>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</si>
  <si>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</si>
  <si>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</si>
  <si>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</si>
  <si>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</si>
  <si>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</si>
  <si>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</si>
  <si>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</si>
  <si>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</si>
  <si>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</si>
  <si>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</si>
  <si>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</si>
  <si>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</si>
  <si>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</si>
  <si>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</si>
  <si>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</si>
  <si>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</si>
  <si>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</si>
  <si>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</si>
  <si>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</si>
  <si>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</si>
  <si>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</si>
  <si>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</si>
  <si>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</si>
  <si>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</si>
  <si>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</si>
  <si>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</si>
  <si>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</si>
  <si>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</si>
  <si>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</si>
  <si>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</si>
  <si>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</si>
  <si>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</si>
  <si>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</si>
  <si>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</si>
  <si>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</si>
  <si>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</si>
  <si>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</si>
  <si>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</si>
  <si>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</si>
  <si>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</si>
  <si>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</si>
  <si>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</si>
  <si>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</si>
  <si>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</si>
  <si>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</si>
  <si>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</si>
  <si>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</si>
  <si>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</si>
  <si>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</si>
  <si>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</si>
  <si>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</si>
  <si>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</si>
  <si>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</si>
  <si>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</si>
  <si>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</si>
  <si>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</si>
  <si>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</si>
  <si>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</si>
  <si>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</si>
  <si>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</si>
  <si>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</si>
  <si>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</si>
  <si>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</si>
  <si>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</si>
  <si>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</si>
  <si>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</si>
  <si>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</si>
  <si>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</si>
  <si>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</si>
  <si>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</si>
  <si>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</si>
  <si>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</si>
  <si>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</si>
  <si>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</si>
  <si>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</si>
  <si>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</si>
  <si>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</si>
  <si>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</si>
  <si>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</si>
  <si>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</si>
  <si>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</si>
  <si>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</si>
  <si>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</si>
  <si>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</si>
  <si>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</si>
  <si>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</si>
  <si>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</si>
  <si>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</si>
  <si>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</si>
  <si>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</si>
  <si>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</si>
  <si>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</si>
  <si>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</si>
  <si>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</si>
  <si>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</si>
  <si>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</si>
  <si>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</si>
  <si>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</si>
  <si>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</si>
  <si>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</si>
  <si>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</si>
  <si>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</si>
  <si>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</si>
  <si>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</si>
  <si>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</si>
  <si>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</si>
  <si>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</si>
  <si>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</si>
  <si>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</si>
  <si>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</si>
  <si>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</si>
  <si>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</si>
  <si>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</si>
  <si>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</si>
  <si>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</si>
  <si>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</si>
  <si>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</si>
  <si>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</si>
  <si>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</si>
  <si>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</si>
  <si>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</si>
  <si>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</si>
  <si>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</si>
  <si>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</si>
  <si>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</si>
  <si>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</si>
  <si>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</si>
  <si>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</si>
  <si>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</si>
  <si>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</si>
  <si>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</si>
  <si>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</si>
  <si>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</si>
  <si>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</si>
  <si>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</si>
  <si>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</si>
  <si>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</si>
  <si>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</si>
  <si>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</si>
  <si>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</si>
  <si>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</si>
  <si>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</si>
  <si>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</si>
  <si>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</si>
  <si>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</si>
  <si>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</si>
  <si>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</si>
  <si>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</si>
  <si>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</si>
  <si>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</si>
  <si>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</si>
  <si>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</si>
  <si>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</si>
  <si>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</si>
  <si>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</si>
  <si>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</si>
  <si>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</si>
  <si>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</si>
  <si>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</si>
  <si>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</si>
  <si>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</si>
  <si>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</si>
  <si>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</si>
  <si>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</si>
  <si>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</si>
  <si>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</si>
  <si>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</si>
  <si>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</si>
  <si>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</si>
  <si>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</si>
  <si>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</si>
  <si>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</si>
  <si>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</si>
  <si>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</si>
  <si>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</si>
  <si>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</si>
  <si>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</si>
  <si>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</si>
  <si>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</si>
  <si>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</si>
  <si>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</si>
  <si>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</si>
  <si>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</si>
  <si>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</si>
  <si>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</si>
  <si>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</si>
  <si>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</si>
  <si>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</si>
  <si>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</si>
  <si>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</si>
  <si>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</si>
  <si>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</si>
  <si>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</si>
  <si>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</si>
  <si>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</si>
  <si>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</si>
  <si>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</si>
  <si>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</si>
  <si>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</si>
  <si>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</si>
  <si>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</si>
  <si>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</si>
  <si>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</si>
  <si>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</si>
  <si>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</si>
  <si>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</si>
  <si>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</si>
  <si>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</si>
  <si>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</si>
  <si>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</si>
  <si>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</si>
  <si>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</si>
  <si>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</si>
  <si>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</si>
  <si>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</si>
  <si>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</si>
  <si>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</si>
  <si>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</si>
  <si>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</si>
  <si>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</si>
  <si>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</si>
  <si>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</si>
  <si>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</si>
  <si>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</si>
  <si>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</si>
  <si>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</si>
  <si>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</si>
  <si>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</si>
  <si>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</si>
  <si>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</si>
  <si>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</si>
  <si>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</si>
  <si>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</si>
  <si>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</si>
  <si>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</si>
  <si>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</si>
  <si>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</si>
  <si>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</si>
  <si>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</si>
  <si>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</si>
  <si>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</si>
  <si>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</si>
  <si>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</si>
  <si>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</si>
  <si>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</si>
  <si>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</si>
  <si>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</si>
  <si>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</si>
  <si>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</si>
  <si>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</si>
  <si>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</si>
  <si>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</si>
  <si>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</si>
  <si>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</si>
  <si>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</si>
  <si>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</si>
  <si>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</si>
  <si>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</si>
  <si>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</si>
  <si>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</si>
  <si>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</si>
  <si>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</si>
  <si>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</si>
  <si>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</si>
  <si>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</si>
  <si>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</si>
  <si>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</si>
  <si>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</si>
  <si>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</si>
  <si>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</si>
  <si>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</si>
  <si>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</si>
  <si>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</si>
  <si>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</si>
  <si>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</si>
  <si>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</si>
  <si>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</si>
  <si>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</si>
  <si>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</si>
  <si>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</si>
  <si>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</si>
  <si>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</si>
  <si>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</si>
  <si>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</si>
  <si>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</si>
  <si>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</si>
  <si>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</si>
  <si>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</si>
  <si>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</si>
  <si>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</si>
  <si>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</si>
  <si>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</si>
  <si>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</si>
  <si>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</si>
  <si>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</si>
  <si>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</si>
  <si>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</si>
  <si>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</si>
  <si>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</si>
  <si>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</si>
  <si>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</si>
  <si>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</si>
  <si>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</si>
  <si>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</si>
  <si>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</si>
  <si>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</si>
  <si>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</si>
  <si>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</si>
  <si>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</si>
  <si>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</si>
  <si>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</si>
  <si>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</si>
  <si>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</si>
  <si>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</si>
  <si>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</si>
  <si>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</si>
  <si>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</si>
  <si>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</si>
  <si>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</si>
  <si>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</si>
  <si>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</si>
  <si>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</si>
  <si>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</si>
  <si>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</si>
  <si>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</si>
  <si>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</si>
  <si>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</si>
  <si>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</si>
  <si>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</si>
  <si>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</si>
  <si>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</si>
  <si>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</si>
  <si>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</si>
  <si>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</si>
  <si>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</si>
  <si>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</si>
  <si>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</si>
  <si>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</si>
  <si>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</si>
  <si>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</si>
  <si>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</si>
  <si>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</si>
  <si>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</si>
  <si>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</si>
  <si>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</si>
  <si>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</si>
  <si>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</si>
  <si>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</si>
  <si>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</si>
  <si>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</si>
  <si>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</si>
  <si>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</si>
  <si>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</si>
  <si>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</si>
  <si>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</si>
  <si>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</si>
  <si>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</si>
  <si>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</si>
  <si>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</si>
  <si>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</si>
  <si>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</si>
  <si>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</si>
  <si>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</si>
  <si>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</si>
  <si>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</si>
  <si>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</si>
  <si>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</si>
  <si>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</si>
  <si>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</si>
  <si>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</si>
  <si>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</si>
  <si>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</si>
  <si>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</si>
  <si>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</si>
  <si>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</si>
  <si>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</si>
  <si>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</si>
  <si>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</si>
  <si>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</si>
  <si>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</si>
  <si>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</si>
  <si>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</si>
  <si>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</si>
  <si>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</si>
  <si>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</si>
  <si>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</si>
  <si>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</si>
  <si>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</si>
  <si>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</si>
  <si>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</si>
  <si>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</si>
  <si>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</si>
  <si>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</si>
  <si>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</si>
  <si>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</si>
  <si>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</si>
  <si>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</si>
  <si>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</si>
  <si>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</si>
  <si>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</si>
  <si>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</si>
  <si>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</si>
  <si>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</si>
  <si>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</si>
  <si>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</si>
  <si>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</si>
  <si>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</si>
  <si>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</si>
  <si>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</si>
  <si>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</si>
  <si>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</si>
  <si>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</si>
  <si>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</si>
  <si>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</si>
  <si>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</si>
  <si>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</si>
  <si>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</si>
  <si>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</si>
  <si>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</si>
  <si>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</si>
  <si>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</si>
  <si>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</si>
  <si>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</si>
  <si>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</si>
  <si>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</si>
  <si>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</si>
  <si>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</si>
  <si>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</si>
  <si>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</si>
  <si>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</si>
  <si>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</si>
  <si>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</si>
  <si>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</si>
  <si>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</si>
  <si>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</si>
  <si>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</si>
  <si>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</si>
  <si>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</si>
  <si>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</si>
  <si>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</si>
  <si>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</si>
  <si>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</si>
  <si>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</si>
  <si>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</si>
  <si>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</si>
  <si>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</si>
  <si>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</si>
  <si>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</si>
  <si>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</si>
  <si>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</si>
  <si>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</si>
  <si>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</si>
  <si>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</si>
  <si>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</si>
  <si>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</si>
  <si>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</si>
  <si>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</si>
  <si>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</si>
  <si>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</si>
  <si>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</si>
  <si>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</si>
  <si>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</si>
  <si>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</si>
  <si>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</si>
  <si>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</si>
  <si>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</si>
  <si>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</si>
  <si>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</si>
  <si>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</si>
  <si>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</si>
  <si>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</si>
  <si>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</si>
  <si>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</si>
  <si>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</si>
  <si>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</si>
  <si>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</si>
  <si>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</si>
  <si>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</si>
  <si>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</si>
  <si>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</si>
  <si>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</si>
  <si>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</si>
  <si>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</si>
  <si>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</si>
  <si>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</si>
  <si>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</si>
  <si>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</si>
  <si>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</si>
  <si>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</si>
  <si>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</si>
  <si>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</si>
  <si>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</si>
  <si>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</si>
  <si>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</si>
  <si>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</si>
  <si>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</si>
  <si>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</si>
  <si>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</si>
  <si>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</si>
  <si>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</si>
  <si>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</si>
  <si>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</si>
  <si>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</si>
  <si>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</si>
  <si>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</si>
  <si>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</si>
  <si>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</si>
  <si>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</si>
  <si>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</si>
  <si>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</si>
  <si>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</si>
  <si>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</si>
  <si>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</si>
  <si>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</si>
  <si>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</si>
  <si>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</si>
  <si>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</si>
  <si>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</si>
  <si>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</si>
  <si>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</si>
  <si>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</si>
  <si>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</si>
  <si>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</si>
  <si>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</si>
  <si>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</si>
  <si>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</si>
  <si>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</si>
  <si>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</si>
  <si>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</si>
  <si>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</si>
  <si>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</si>
  <si>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</si>
  <si>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</si>
  <si>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</si>
  <si>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</si>
  <si>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</si>
  <si>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</si>
  <si>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</si>
  <si>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</si>
  <si>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</si>
  <si>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</si>
  <si>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</si>
  <si>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</si>
  <si>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</si>
  <si>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</si>
  <si>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</si>
  <si>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</si>
  <si>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</si>
  <si>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</si>
  <si>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</si>
  <si>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</si>
  <si>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</si>
  <si>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</si>
  <si>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</si>
  <si>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</si>
  <si>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</si>
  <si>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</si>
  <si>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</si>
  <si>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</si>
  <si>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</si>
  <si>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</si>
  <si>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</si>
  <si>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</si>
  <si>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</si>
  <si>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</si>
  <si>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</si>
  <si>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</si>
  <si>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</si>
  <si>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</si>
  <si>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</si>
  <si>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</si>
  <si>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</si>
  <si>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</si>
  <si>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</si>
  <si>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</si>
  <si>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</si>
  <si>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</si>
  <si>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</si>
  <si>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</si>
  <si>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</si>
  <si>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</si>
  <si>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</si>
  <si>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</si>
  <si>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</si>
  <si>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</si>
  <si>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</si>
  <si>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</si>
  <si>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</si>
  <si>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</si>
  <si>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</si>
  <si>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</si>
  <si>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</si>
  <si>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</si>
  <si>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</si>
  <si>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</si>
  <si>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</si>
  <si>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</si>
  <si>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</si>
  <si>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</si>
  <si>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</si>
  <si>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</si>
  <si>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</si>
  <si>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</si>
  <si>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</si>
  <si>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</si>
  <si>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</si>
  <si>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</si>
  <si>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</si>
  <si>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</si>
  <si>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</si>
  <si>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</si>
  <si>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</si>
  <si>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</si>
  <si>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</si>
  <si>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</si>
  <si>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</si>
  <si>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</si>
  <si>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</si>
  <si>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</si>
  <si>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</si>
  <si>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</si>
  <si>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</si>
  <si>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</si>
  <si>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</si>
  <si>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</si>
  <si>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</si>
  <si>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</si>
  <si>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</si>
  <si>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</si>
  <si>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</si>
  <si>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</si>
  <si>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</si>
  <si>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</si>
  <si>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</si>
  <si>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</si>
  <si>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</si>
  <si>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</si>
  <si>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</si>
  <si>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</si>
  <si>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</si>
  <si>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</si>
  <si>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</si>
  <si>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</si>
  <si>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</si>
  <si>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</si>
  <si>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</si>
  <si>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</si>
  <si>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</si>
  <si>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</si>
  <si>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</si>
  <si>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</si>
  <si>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</si>
  <si>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</si>
  <si>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</si>
  <si>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</si>
  <si>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</si>
  <si>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</si>
  <si>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</si>
  <si>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</si>
  <si>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</si>
  <si>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</si>
  <si>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</si>
  <si>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</si>
  <si>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</si>
  <si>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</si>
  <si>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</si>
  <si>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</si>
  <si>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</si>
  <si>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</si>
  <si>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</si>
  <si>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</si>
  <si>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</si>
  <si>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</si>
  <si>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</si>
  <si>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</si>
  <si>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</si>
  <si>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</si>
  <si>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</si>
  <si>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</si>
  <si>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</si>
  <si>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</si>
  <si>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</si>
  <si>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</si>
  <si>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</si>
  <si>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</si>
  <si>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</si>
  <si>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</si>
  <si>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</si>
  <si>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</si>
  <si>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</si>
  <si>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</si>
  <si>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</si>
  <si>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</si>
  <si>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</si>
  <si>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</si>
  <si>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</si>
  <si>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</si>
  <si>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</si>
  <si>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</si>
  <si>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</si>
  <si>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</si>
  <si>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</si>
  <si>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</si>
  <si>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</si>
  <si>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</si>
  <si>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</si>
  <si>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</si>
  <si>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</si>
  <si>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</si>
  <si>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</si>
  <si>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</si>
  <si>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</si>
  <si>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</si>
  <si>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</si>
  <si>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</si>
  <si>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</si>
  <si>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</si>
  <si>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</si>
  <si>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</si>
  <si>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</si>
  <si>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</si>
  <si>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</si>
  <si>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</si>
  <si>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</si>
  <si>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</si>
  <si>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</si>
  <si>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</si>
  <si>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</si>
  <si>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</si>
  <si>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</si>
  <si>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</si>
  <si>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</si>
  <si>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</si>
  <si>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</si>
  <si>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</si>
  <si>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</si>
  <si>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</si>
  <si>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</si>
  <si>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</si>
  <si>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</si>
  <si>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</si>
  <si>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</si>
  <si>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</si>
  <si>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</si>
  <si>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</si>
  <si>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</si>
  <si>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</si>
  <si>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</si>
  <si>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</si>
  <si>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</si>
  <si>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</si>
  <si>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</si>
  <si>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</si>
  <si>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</si>
  <si>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</si>
  <si>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</si>
  <si>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</si>
  <si>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</si>
  <si>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</si>
  <si>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</si>
  <si>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</si>
  <si>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</si>
  <si>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</si>
  <si>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</si>
  <si>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</si>
  <si>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</si>
  <si>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</si>
  <si>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</si>
  <si>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</si>
  <si>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</si>
  <si>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</si>
  <si>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</si>
  <si>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</si>
  <si>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</si>
  <si>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</si>
  <si>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</si>
  <si>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</si>
  <si>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</si>
  <si>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</si>
  <si>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</si>
  <si>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</si>
  <si>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</si>
  <si>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</si>
  <si>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</si>
  <si>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</si>
  <si>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</si>
  <si>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</si>
  <si>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</si>
  <si>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</si>
  <si>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</si>
  <si>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</si>
  <si>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</si>
  <si>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</si>
  <si>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</si>
  <si>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</si>
  <si>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</si>
  <si>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</si>
  <si>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</si>
  <si>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</si>
  <si>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</si>
  <si>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</si>
  <si>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</si>
  <si>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</si>
  <si>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</si>
  <si>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</si>
  <si>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</si>
  <si>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</si>
  <si>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</si>
  <si>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</si>
  <si>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</si>
  <si>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</si>
  <si>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</si>
  <si>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</si>
  <si>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</si>
  <si>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</si>
  <si>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</si>
  <si>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</si>
  <si>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</si>
  <si>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</si>
  <si>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</si>
  <si>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</si>
  <si>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</si>
  <si>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</si>
  <si>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</si>
  <si>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</si>
  <si>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</si>
  <si>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</si>
  <si>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</si>
  <si>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</si>
  <si>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</si>
  <si>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</si>
  <si>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</si>
  <si>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</si>
  <si>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</si>
  <si>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</si>
  <si>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</si>
  <si>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</si>
  <si>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</si>
  <si>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</si>
  <si>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</si>
  <si>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</si>
  <si>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</si>
  <si>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</si>
  <si>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</si>
  <si>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</si>
  <si>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</si>
  <si>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</si>
  <si>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</si>
  <si>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</si>
  <si>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</si>
  <si>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</si>
  <si>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</si>
  <si>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</si>
  <si>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</si>
  <si>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</si>
  <si>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</si>
  <si>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</si>
  <si>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</si>
  <si>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</si>
  <si>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</si>
  <si>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</si>
  <si>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</si>
  <si>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</si>
  <si>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</si>
  <si>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</si>
  <si>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</si>
  <si>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</si>
  <si>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</si>
  <si>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</si>
  <si>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</si>
  <si>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</si>
  <si>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</si>
  <si>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</si>
  <si>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</si>
  <si>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</si>
  <si>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</si>
  <si>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</si>
  <si>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</si>
  <si>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</si>
  <si>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</si>
  <si>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</si>
  <si>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</si>
  <si>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</si>
  <si>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</si>
  <si>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</si>
  <si>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</si>
  <si>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</si>
  <si>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</si>
  <si>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</si>
  <si>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</si>
  <si>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</si>
  <si>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</si>
  <si>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</si>
  <si>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</si>
  <si>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</si>
  <si>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</si>
  <si>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</si>
  <si>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</si>
  <si>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</si>
  <si>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</si>
  <si>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</si>
  <si>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</si>
  <si>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</si>
  <si>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</si>
  <si>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</si>
  <si>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</si>
  <si>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</si>
  <si>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</si>
  <si>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</si>
  <si>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</si>
  <si>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</si>
  <si>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</si>
  <si>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</si>
  <si>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</si>
  <si>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</si>
  <si>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</si>
  <si>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</si>
  <si>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</si>
  <si>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</si>
  <si>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</si>
  <si>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</si>
  <si>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</si>
  <si>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</si>
  <si>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</si>
  <si>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</si>
  <si>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</si>
  <si>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</si>
  <si>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</si>
  <si>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</si>
  <si>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</si>
  <si>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</si>
  <si>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</si>
  <si>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</si>
  <si>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</si>
  <si>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</si>
  <si>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</si>
  <si>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</si>
  <si>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</si>
  <si>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</si>
  <si>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</si>
  <si>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</si>
  <si>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</si>
  <si>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</si>
  <si>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</si>
  <si>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</si>
  <si>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</si>
  <si>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</si>
  <si>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</si>
  <si>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</si>
  <si>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</si>
  <si>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</si>
  <si>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</si>
  <si>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</si>
  <si>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</si>
  <si>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</si>
  <si>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</si>
  <si>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</si>
  <si>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</si>
  <si>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</si>
  <si>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</si>
  <si>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</si>
  <si>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</si>
  <si>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</si>
  <si>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</si>
  <si>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</si>
  <si>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</si>
  <si>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</si>
  <si>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</si>
  <si>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</si>
  <si>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</si>
  <si>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</si>
  <si>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</si>
  <si>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</si>
  <si>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</si>
  <si>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</si>
  <si>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</si>
  <si>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</si>
  <si>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</si>
  <si>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</si>
  <si>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</si>
  <si>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</si>
  <si>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</si>
  <si>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</si>
  <si>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</si>
  <si>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</si>
  <si>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</si>
  <si>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</si>
  <si>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</si>
  <si>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</si>
  <si>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</si>
  <si>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</si>
  <si>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</si>
  <si>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</si>
  <si>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</si>
  <si>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</si>
  <si>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</si>
  <si>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</si>
  <si>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</si>
  <si>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</si>
  <si>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</si>
  <si>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</si>
  <si>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</si>
  <si>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</si>
  <si>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</si>
  <si>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</si>
  <si>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</si>
  <si>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</si>
  <si>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</si>
  <si>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</si>
  <si>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</si>
  <si>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</si>
  <si>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</si>
  <si>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</si>
  <si>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</si>
  <si>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</si>
  <si>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</si>
  <si>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</si>
  <si>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</si>
  <si>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</si>
  <si>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</si>
  <si>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</si>
  <si>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</si>
  <si>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</si>
  <si>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</si>
  <si>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</si>
  <si>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</si>
  <si>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</si>
  <si>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</si>
  <si>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</si>
  <si>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</si>
  <si>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</si>
  <si>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</si>
  <si>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</si>
  <si>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</si>
  <si>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</si>
  <si>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</si>
  <si>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</si>
  <si>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</si>
  <si>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</si>
  <si>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</si>
  <si>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</si>
  <si>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</si>
  <si>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</si>
  <si>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</si>
  <si>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</si>
  <si>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</si>
  <si>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</si>
  <si>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</si>
  <si>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</si>
  <si>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</si>
  <si>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</si>
  <si>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</si>
  <si>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</si>
  <si>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</si>
  <si>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</si>
  <si>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</si>
  <si>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</si>
  <si>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</si>
  <si>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</si>
  <si>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</si>
  <si>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</si>
  <si>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</si>
  <si>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</si>
  <si>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</si>
  <si>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</si>
  <si>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</si>
  <si>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</si>
  <si>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</si>
  <si>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</si>
  <si>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</si>
  <si>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</si>
  <si>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</si>
  <si>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</si>
  <si>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</si>
  <si>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</si>
  <si>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</si>
  <si>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</si>
  <si>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</si>
  <si>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</si>
  <si>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</si>
  <si>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</si>
  <si>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</si>
  <si>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</si>
  <si>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</si>
  <si>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</si>
  <si>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</si>
  <si>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</si>
  <si>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</si>
  <si>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</si>
  <si>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</si>
  <si>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</si>
  <si>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</si>
  <si>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</si>
  <si>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</si>
  <si>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</si>
  <si>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</si>
  <si>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</si>
  <si>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</si>
  <si>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</si>
  <si>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</si>
  <si>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</si>
  <si>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</si>
  <si>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</si>
  <si>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</si>
  <si>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</si>
  <si>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</si>
  <si>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</si>
  <si>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</si>
  <si>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</si>
  <si>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</si>
  <si>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</si>
  <si>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</si>
  <si>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</si>
  <si>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</si>
  <si>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</si>
  <si>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</si>
  <si>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</si>
  <si>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</si>
  <si>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</si>
  <si>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</si>
  <si>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</si>
  <si>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</si>
  <si>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</si>
  <si>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</si>
  <si>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</si>
  <si>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</si>
  <si>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</si>
  <si>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</si>
  <si>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</si>
  <si>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</si>
  <si>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</si>
  <si>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</si>
  <si>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</si>
  <si>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</si>
  <si>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</si>
  <si>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</si>
  <si>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</si>
  <si>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</si>
  <si>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</si>
  <si>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</si>
  <si>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</si>
  <si>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</si>
  <si>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</si>
  <si>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</si>
  <si>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</si>
  <si>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</si>
  <si>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</si>
  <si>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</si>
  <si>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</si>
  <si>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</si>
  <si>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</si>
  <si>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</si>
  <si>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</si>
  <si>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</si>
  <si>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</si>
  <si>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</si>
  <si>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</si>
  <si>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</si>
  <si>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</si>
  <si>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</si>
  <si>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</si>
  <si>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</si>
  <si>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</si>
  <si>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</si>
  <si>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</si>
  <si>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</si>
  <si>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</si>
  <si>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</si>
  <si>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</si>
  <si>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</si>
  <si>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</si>
  <si>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</si>
  <si>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</si>
  <si>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</si>
  <si>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</si>
  <si>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</si>
  <si>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</si>
  <si>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</si>
  <si>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</si>
  <si>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</si>
  <si>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</si>
  <si>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</si>
  <si>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</si>
  <si>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</si>
  <si>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</si>
  <si>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</si>
  <si>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</si>
  <si>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</si>
  <si>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</si>
  <si>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</si>
  <si>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</si>
  <si>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</si>
  <si>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</si>
  <si>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</si>
  <si>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</si>
  <si>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</si>
  <si>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</si>
  <si>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</si>
  <si>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</si>
  <si>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</si>
  <si>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</si>
  <si>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</si>
  <si>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</si>
  <si>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</si>
  <si>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</si>
  <si>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</si>
  <si>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</si>
  <si>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</si>
  <si>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</si>
  <si>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</si>
  <si>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</si>
  <si>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</si>
  <si>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</si>
  <si>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</si>
  <si>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</si>
  <si>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</si>
  <si>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</si>
  <si>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</si>
  <si>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</si>
  <si>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</si>
  <si>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</si>
  <si>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</si>
  <si>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</si>
  <si>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</si>
  <si>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</si>
  <si>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</si>
  <si>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</si>
  <si>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</si>
  <si>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</si>
  <si>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</si>
  <si>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</si>
  <si>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</si>
  <si>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</si>
  <si>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</si>
  <si>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</si>
  <si>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</si>
  <si>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</si>
  <si>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</si>
  <si>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</si>
  <si>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</si>
  <si>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</si>
  <si>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</si>
  <si>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</si>
  <si>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</si>
  <si>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</si>
  <si>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</si>
  <si>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</si>
  <si>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</si>
  <si>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</si>
  <si>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</si>
  <si>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</si>
  <si>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</si>
  <si>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</si>
  <si>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</si>
  <si>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</si>
  <si>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</si>
  <si>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</si>
  <si>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</si>
  <si>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</si>
  <si>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</si>
  <si>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</si>
  <si>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</si>
  <si>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</si>
  <si>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</si>
  <si>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</si>
  <si>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</si>
  <si>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</si>
  <si>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</si>
  <si>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</si>
  <si>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</si>
  <si>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</si>
  <si>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</si>
  <si>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</si>
  <si>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</si>
  <si>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</si>
  <si>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</si>
  <si>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</si>
  <si>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</si>
  <si>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</si>
  <si>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</si>
  <si>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</si>
  <si>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</si>
  <si>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</si>
  <si>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</si>
  <si>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</si>
  <si>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</si>
  <si>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</si>
  <si>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</si>
  <si>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</si>
  <si>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</si>
  <si>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</si>
  <si>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</si>
  <si>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</si>
  <si>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</si>
  <si>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</si>
  <si>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</si>
  <si>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</si>
  <si>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</si>
  <si>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</si>
  <si>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</si>
  <si>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</si>
  <si>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</si>
  <si>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</si>
  <si>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</si>
  <si>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</si>
  <si>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</si>
  <si>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</si>
  <si>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</si>
  <si>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</si>
  <si>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</si>
  <si>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</si>
  <si>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</si>
  <si>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</si>
  <si>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</si>
  <si>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</si>
  <si>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</si>
  <si>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</si>
  <si>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</si>
  <si>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</si>
  <si>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</si>
  <si>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</si>
  <si>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</si>
  <si>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</si>
  <si>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</si>
  <si>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</si>
  <si>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</si>
  <si>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</si>
  <si>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</si>
  <si>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</si>
  <si>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</si>
  <si>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</si>
  <si>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</si>
  <si>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</si>
  <si>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</si>
  <si>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</si>
  <si>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</si>
  <si>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</si>
  <si>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</si>
  <si>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</si>
  <si>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</si>
  <si>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</si>
  <si>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</si>
  <si>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</si>
  <si>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</si>
  <si>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</si>
  <si>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</si>
  <si>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</si>
  <si>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</si>
  <si>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</si>
  <si>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</si>
  <si>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</si>
  <si>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</si>
  <si>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</si>
  <si>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</si>
  <si>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</si>
  <si>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</si>
  <si>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</si>
  <si>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</si>
  <si>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</si>
  <si>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</si>
  <si>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</si>
  <si>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</si>
  <si>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</si>
  <si>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</si>
  <si>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</si>
  <si>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</si>
  <si>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</si>
  <si>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</si>
  <si>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</si>
  <si>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</si>
  <si>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</si>
  <si>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</si>
  <si>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</si>
  <si>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</si>
  <si>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</si>
  <si>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</si>
  <si>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</si>
  <si>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</si>
  <si>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</si>
  <si>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</si>
  <si>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</si>
  <si>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</si>
  <si>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</si>
  <si>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</si>
  <si>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</si>
  <si>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</si>
  <si>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</si>
  <si>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</si>
  <si>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</si>
  <si>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</si>
  <si>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</si>
  <si>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</si>
  <si>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</si>
  <si>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</si>
  <si>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</si>
  <si>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</si>
  <si>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</si>
  <si>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</si>
  <si>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</si>
  <si>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</si>
  <si>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</si>
  <si>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</si>
  <si>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</si>
  <si>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</si>
  <si>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</si>
  <si>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</si>
  <si>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</si>
  <si>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</si>
  <si>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</si>
  <si>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</si>
  <si>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</si>
  <si>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</si>
  <si>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</si>
  <si>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</si>
  <si>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</si>
  <si>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</si>
  <si>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</si>
  <si>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</si>
  <si>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</si>
  <si>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</si>
  <si>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</si>
  <si>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</si>
  <si>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</si>
  <si>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</si>
  <si>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</si>
  <si>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</si>
  <si>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</si>
  <si>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</si>
  <si>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</si>
  <si>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</si>
  <si>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</si>
  <si>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</si>
  <si>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</si>
  <si>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</si>
  <si>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</si>
  <si>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</si>
  <si>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</si>
  <si>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</si>
  <si>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</si>
  <si>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</si>
  <si>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</si>
  <si>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</si>
  <si>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</si>
  <si>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</si>
  <si>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</si>
  <si>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</si>
  <si>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</si>
  <si>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</si>
  <si>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</si>
  <si>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</si>
  <si>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</si>
  <si>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</si>
  <si>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</si>
  <si>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</si>
  <si>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</si>
  <si>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</si>
  <si>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</si>
  <si>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</si>
  <si>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</si>
  <si>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</si>
  <si>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</si>
  <si>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</si>
  <si>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</si>
  <si>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</si>
  <si>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</si>
  <si>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</si>
  <si>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</si>
  <si>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</si>
  <si>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</si>
  <si>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</si>
  <si>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</si>
  <si>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</si>
  <si>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</si>
  <si>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</si>
  <si>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</si>
  <si>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</si>
  <si>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</si>
  <si>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</si>
  <si>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</si>
  <si>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</si>
  <si>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</si>
  <si>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</si>
  <si>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</si>
  <si>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</si>
  <si>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</si>
  <si>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</si>
  <si>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</si>
  <si>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</si>
  <si>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</si>
  <si>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</si>
  <si>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</si>
  <si>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</si>
  <si>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</si>
  <si>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</si>
  <si>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</si>
  <si>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</si>
  <si>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</si>
  <si>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</si>
  <si>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</si>
  <si>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</si>
  <si>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</si>
  <si>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</si>
  <si>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</si>
  <si>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</si>
  <si>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</si>
  <si>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</si>
  <si>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</si>
  <si>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</si>
  <si>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</si>
  <si>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</si>
  <si>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</si>
  <si>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</si>
  <si>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</si>
  <si>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</si>
  <si>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</si>
  <si>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</si>
  <si>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</si>
  <si>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</si>
  <si>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</si>
  <si>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</si>
  <si>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</si>
  <si>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</si>
  <si>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</si>
  <si>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</si>
  <si>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</si>
  <si>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</si>
  <si>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</si>
  <si>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</si>
  <si>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</si>
  <si>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</si>
  <si>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</si>
  <si>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</si>
  <si>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</si>
  <si>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</si>
  <si>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</si>
  <si>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</si>
  <si>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</si>
  <si>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</si>
  <si>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</si>
  <si>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</si>
  <si>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</si>
  <si>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</si>
  <si>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</si>
  <si>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</si>
  <si>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</si>
  <si>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</si>
  <si>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</si>
  <si>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</si>
  <si>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</si>
  <si>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</si>
  <si>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</si>
  <si>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</si>
  <si>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</si>
  <si>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</si>
  <si>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</si>
  <si>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</si>
  <si>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</si>
  <si>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</si>
  <si>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</si>
  <si>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</si>
  <si>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</si>
  <si>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</si>
  <si>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</si>
  <si>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</si>
  <si>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</si>
  <si>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</si>
  <si>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</si>
  <si>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</si>
  <si>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</si>
  <si>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</si>
  <si>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</si>
  <si>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</si>
  <si>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</si>
  <si>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</si>
  <si>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</si>
  <si>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</si>
  <si>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</si>
  <si>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</si>
  <si>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</si>
  <si>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</si>
  <si>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</si>
  <si>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</si>
  <si>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</si>
  <si>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</si>
  <si>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</si>
  <si>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</si>
  <si>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</si>
  <si>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</si>
  <si>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</si>
  <si>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</si>
  <si>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</si>
  <si>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</si>
  <si>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</si>
  <si>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</si>
  <si>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</si>
  <si>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</si>
  <si>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</si>
  <si>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</si>
  <si>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</si>
  <si>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</si>
  <si>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</si>
  <si>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</si>
  <si>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</si>
  <si>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</si>
  <si>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</si>
  <si>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</si>
  <si>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</si>
  <si>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</si>
  <si>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</si>
  <si>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</si>
  <si>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</si>
  <si>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</si>
  <si>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</si>
  <si>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</si>
  <si>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</si>
  <si>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</si>
  <si>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</si>
  <si>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</si>
  <si>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</si>
  <si>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</si>
  <si>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</si>
  <si>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</si>
  <si>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</si>
  <si>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</si>
  <si>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</si>
  <si>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</si>
  <si>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</si>
  <si>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</si>
  <si>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</si>
  <si>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</si>
  <si>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</si>
  <si>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</si>
  <si>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</si>
  <si>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</si>
  <si>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</si>
  <si>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</si>
  <si>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</si>
  <si>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</si>
  <si>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</si>
  <si>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</si>
  <si>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</si>
  <si>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</si>
  <si>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</si>
  <si>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</si>
  <si>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</si>
  <si>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</si>
  <si>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</si>
  <si>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</si>
  <si>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</si>
  <si>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</si>
  <si>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</si>
  <si>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</si>
  <si>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</si>
  <si>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</si>
  <si>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</si>
  <si>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</si>
  <si>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</si>
  <si>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</si>
  <si>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</si>
  <si>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</si>
  <si>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</si>
  <si>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</si>
  <si>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</si>
  <si>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</si>
  <si>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</si>
  <si>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</si>
  <si>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</si>
  <si>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</si>
  <si>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</si>
  <si>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</si>
  <si>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</si>
  <si>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</si>
  <si>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</si>
  <si>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</si>
  <si>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</si>
  <si>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</si>
  <si>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</si>
  <si>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</si>
  <si>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</si>
  <si>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</si>
  <si>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</si>
  <si>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</si>
  <si>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</si>
  <si>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</si>
  <si>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</si>
  <si>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</si>
  <si>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</si>
  <si>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</si>
  <si>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</si>
  <si>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</si>
  <si>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</si>
  <si>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</si>
  <si>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</si>
  <si>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</si>
  <si>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</si>
  <si>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</si>
  <si>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</si>
  <si>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</si>
  <si>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</si>
  <si>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</si>
  <si>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</si>
  <si>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</si>
  <si>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</si>
  <si>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</si>
  <si>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</si>
  <si>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</si>
  <si>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</si>
  <si>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</si>
  <si>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</si>
  <si>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</si>
  <si>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</si>
  <si>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</si>
  <si>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</si>
  <si>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</si>
  <si>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</si>
  <si>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</si>
  <si>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</si>
  <si>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</si>
  <si>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</si>
  <si>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</si>
  <si>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</si>
  <si>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</si>
  <si>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</si>
  <si>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</si>
  <si>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</si>
  <si>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</si>
  <si>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</si>
  <si>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</si>
  <si>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</si>
  <si>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</si>
  <si>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</si>
  <si>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</si>
  <si>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</si>
  <si>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</si>
  <si>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</si>
  <si>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</si>
  <si>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</si>
  <si>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</si>
  <si>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</si>
  <si>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</si>
  <si>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</si>
  <si>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</si>
  <si>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</si>
  <si>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</si>
  <si>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</si>
  <si>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</si>
  <si>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</si>
  <si>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</si>
  <si>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</si>
  <si>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</si>
  <si>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</si>
  <si>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</si>
  <si>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</si>
  <si>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</si>
  <si>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</si>
  <si>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</si>
  <si>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</si>
  <si>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</si>
  <si>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</si>
  <si>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</si>
  <si>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</si>
  <si>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</si>
  <si>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</si>
  <si>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</si>
  <si>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</si>
  <si>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</si>
  <si>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</si>
  <si>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</si>
  <si>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</si>
  <si>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</si>
  <si>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</si>
  <si>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</si>
  <si>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</si>
  <si>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</si>
  <si>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</si>
  <si>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</si>
  <si>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</si>
  <si>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</si>
  <si>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</si>
  <si>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</si>
  <si>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</si>
  <si>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</si>
  <si>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</si>
  <si>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</si>
  <si>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</si>
  <si>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</si>
  <si>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</si>
  <si>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</si>
  <si>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</si>
  <si>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</si>
  <si>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</si>
  <si>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</si>
  <si>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</si>
  <si>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</si>
  <si>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</si>
  <si>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</si>
  <si>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</si>
  <si>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</si>
  <si>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</si>
  <si>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</si>
  <si>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</si>
  <si>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</si>
  <si>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</si>
  <si>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</si>
  <si>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</si>
  <si>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</si>
  <si>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</si>
  <si>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</si>
  <si>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</si>
  <si>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</si>
  <si>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</si>
  <si>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</si>
  <si>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</si>
  <si>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</si>
  <si>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</si>
  <si>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</si>
  <si>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</si>
  <si>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</si>
  <si>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</si>
  <si>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</si>
  <si>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</si>
  <si>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</si>
  <si>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</si>
  <si>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</si>
  <si>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</si>
  <si>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</si>
  <si>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</si>
  <si>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</si>
  <si>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</si>
  <si>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</si>
  <si>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</si>
  <si>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</si>
  <si>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</si>
  <si>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</si>
  <si>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</si>
  <si>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</si>
  <si>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</si>
  <si>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</si>
  <si>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</si>
  <si>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</si>
  <si>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</si>
  <si>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</si>
  <si>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</si>
  <si>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</si>
  <si>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</si>
  <si>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</si>
  <si>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</si>
  <si>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</si>
  <si>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</si>
  <si>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</si>
  <si>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</si>
  <si>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</si>
  <si>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</si>
  <si>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</si>
  <si>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</si>
  <si>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</si>
  <si>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</si>
  <si>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</si>
  <si>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</si>
  <si>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</si>
  <si>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</si>
  <si>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</si>
  <si>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</si>
  <si>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</si>
  <si>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</si>
  <si>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</si>
  <si>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</si>
  <si>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</si>
  <si>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</si>
  <si>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</si>
  <si>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</si>
  <si>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</si>
  <si>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</si>
  <si>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</si>
  <si>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</si>
  <si>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</si>
  <si>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</si>
  <si>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</si>
  <si>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</si>
  <si>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</si>
  <si>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</si>
  <si>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</si>
  <si>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</si>
  <si>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</si>
  <si>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</si>
  <si>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</si>
  <si>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</si>
  <si>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</si>
  <si>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</si>
  <si>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</si>
  <si>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</si>
  <si>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</si>
  <si>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</si>
  <si>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</si>
  <si>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</si>
  <si>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</si>
  <si>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</si>
  <si>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</si>
  <si>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</si>
  <si>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</si>
  <si>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</si>
  <si>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</si>
  <si>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</si>
  <si>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</si>
  <si>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</si>
  <si>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</si>
  <si>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</si>
  <si>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</si>
  <si>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</si>
  <si>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</si>
  <si>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</si>
  <si>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</si>
  <si>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</si>
  <si>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</si>
  <si>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</si>
  <si>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</si>
  <si>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</si>
  <si>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</si>
  <si>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</si>
  <si>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</si>
  <si>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</si>
  <si>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</si>
  <si>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</si>
  <si>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</si>
  <si>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</si>
  <si>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</si>
  <si>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</si>
  <si>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</si>
  <si>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</si>
  <si>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</si>
  <si>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</si>
  <si>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</si>
  <si>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</si>
  <si>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</si>
  <si>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</si>
  <si>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</si>
  <si>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</si>
  <si>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</si>
  <si>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</si>
  <si>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</si>
  <si>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</si>
  <si>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</si>
  <si>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</si>
  <si>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</si>
  <si>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</si>
  <si>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</si>
  <si>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</si>
  <si>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</si>
  <si>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</si>
  <si>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</si>
  <si>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</si>
  <si>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</si>
  <si>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</si>
  <si>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</si>
  <si>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</si>
  <si>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</si>
  <si>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</si>
  <si>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</si>
  <si>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</si>
  <si>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</si>
  <si>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</si>
  <si>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</si>
  <si>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</si>
  <si>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</si>
  <si>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</si>
  <si>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</si>
  <si>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</si>
  <si>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</si>
  <si>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</si>
  <si>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</si>
  <si>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</si>
  <si>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</si>
  <si>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</si>
  <si>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</si>
  <si>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</si>
  <si>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</si>
  <si>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</si>
  <si>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</si>
  <si>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</si>
  <si>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</si>
  <si>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</si>
  <si>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</si>
  <si>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</si>
  <si>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</si>
  <si>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</si>
  <si>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</si>
  <si>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</si>
  <si>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</si>
  <si>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</si>
  <si>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</si>
  <si>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</si>
  <si>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</si>
  <si>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</si>
  <si>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</si>
  <si>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</si>
  <si>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</si>
  <si>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</si>
  <si>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</si>
  <si>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</si>
  <si>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</si>
  <si>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</si>
  <si>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</si>
  <si>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</si>
  <si>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</si>
  <si>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</si>
  <si>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</si>
  <si>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</si>
  <si>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</si>
  <si>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</si>
  <si>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</si>
  <si>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</si>
  <si>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</si>
  <si>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</si>
  <si>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</si>
  <si>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</si>
  <si>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</si>
  <si>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</si>
  <si>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</si>
  <si>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</si>
  <si>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</si>
  <si>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</si>
  <si>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</si>
  <si>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</si>
  <si>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</si>
  <si>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</si>
  <si>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</si>
  <si>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</si>
  <si>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</si>
  <si>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</si>
  <si>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</si>
  <si>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</si>
  <si>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</si>
  <si>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</si>
  <si>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</si>
  <si>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</si>
  <si>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</si>
  <si>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</si>
  <si>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</si>
  <si>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</si>
  <si>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</si>
  <si>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</si>
  <si>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</si>
  <si>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</si>
  <si>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</si>
  <si>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</si>
  <si>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</si>
  <si>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</si>
  <si>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</si>
  <si>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</si>
  <si>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</si>
  <si>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</si>
  <si>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</si>
  <si>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</si>
  <si>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</si>
  <si>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</si>
  <si>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</si>
  <si>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</si>
  <si>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</si>
  <si>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</si>
  <si>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</si>
  <si>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</si>
  <si>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</si>
  <si>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</si>
  <si>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</si>
  <si>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</si>
  <si>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</si>
  <si>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</si>
  <si>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</si>
  <si>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</si>
  <si>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</si>
  <si>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</si>
  <si>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</si>
  <si>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</si>
  <si>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</si>
  <si>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</si>
  <si>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</si>
  <si>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</si>
  <si>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</si>
  <si>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</si>
  <si>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</si>
  <si>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</si>
  <si>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</si>
  <si>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</si>
  <si>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</si>
  <si>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</si>
  <si>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</si>
  <si>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</si>
  <si>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</si>
  <si>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</si>
  <si>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</si>
  <si>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</si>
  <si>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</si>
  <si>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</si>
  <si>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</si>
  <si>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</si>
  <si>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</si>
  <si>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</si>
  <si>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</si>
  <si>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</si>
  <si>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</si>
  <si>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</si>
  <si>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</si>
  <si>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</si>
  <si>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</si>
  <si>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</si>
  <si>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</si>
  <si>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</si>
  <si>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</si>
  <si>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</si>
  <si>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</si>
  <si>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</si>
  <si>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</si>
  <si>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</si>
  <si>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</si>
  <si>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</si>
  <si>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</si>
  <si>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</si>
  <si>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</si>
  <si>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</si>
  <si>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</si>
  <si>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</si>
  <si>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</si>
  <si>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</si>
  <si>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</si>
  <si>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</si>
  <si>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</si>
  <si>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</si>
  <si>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</si>
  <si>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</si>
  <si>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</si>
  <si>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</si>
  <si>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</si>
  <si>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</si>
  <si>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</si>
  <si>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</si>
  <si>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</si>
  <si>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</si>
  <si>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</si>
  <si>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</si>
  <si>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</si>
  <si>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</si>
  <si>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</si>
  <si>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</si>
  <si>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</si>
  <si>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</si>
  <si>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</si>
  <si>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</si>
  <si>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</si>
  <si>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</si>
  <si>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</si>
  <si>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</si>
  <si>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</si>
  <si>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</si>
  <si>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</si>
  <si>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</si>
  <si>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</si>
  <si>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</si>
  <si>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</si>
  <si>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</si>
  <si>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</si>
  <si>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</si>
  <si>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</si>
  <si>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</si>
  <si>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</si>
  <si>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</si>
  <si>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</si>
  <si>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</si>
  <si>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</si>
  <si>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</si>
  <si>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</si>
  <si>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</si>
  <si>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</si>
  <si>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</si>
  <si>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</si>
  <si>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</si>
  <si>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</si>
  <si>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</si>
  <si>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</si>
  <si>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</si>
  <si>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</si>
  <si>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</si>
  <si>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</si>
  <si>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</si>
  <si>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</si>
  <si>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</si>
  <si>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</si>
  <si>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</si>
  <si>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</si>
  <si>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</si>
  <si>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</si>
  <si>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</si>
  <si>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</si>
  <si>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</si>
  <si>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</si>
  <si>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</si>
  <si>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</si>
  <si>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</si>
  <si>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</si>
  <si>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</si>
  <si>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</si>
  <si>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</si>
  <si>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</si>
  <si>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</si>
  <si>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</si>
  <si>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</si>
  <si>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</si>
  <si>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</si>
  <si>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</si>
  <si>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</si>
  <si>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</si>
  <si>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</si>
  <si>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</si>
  <si>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</si>
  <si>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</si>
  <si>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</si>
  <si>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</si>
  <si>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</si>
  <si>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</si>
  <si>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</si>
  <si>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</si>
  <si>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</si>
  <si>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</si>
  <si>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</si>
  <si>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</si>
  <si>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</si>
  <si>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</si>
  <si>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</si>
  <si>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</si>
  <si>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</si>
  <si>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</si>
  <si>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</si>
  <si>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</si>
  <si>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</si>
  <si>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</si>
  <si>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</si>
  <si>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</si>
  <si>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</si>
  <si>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</si>
  <si>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</si>
  <si>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</si>
  <si>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</si>
  <si>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</si>
  <si>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</si>
  <si>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</si>
  <si>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</si>
  <si>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</si>
  <si>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</si>
  <si>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</si>
  <si>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</si>
  <si>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</si>
  <si>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</si>
  <si>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</si>
  <si>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</si>
  <si>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</si>
  <si>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</si>
  <si>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</si>
  <si>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</si>
  <si>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</si>
  <si>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</si>
  <si>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</si>
  <si>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</si>
  <si>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</si>
  <si>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</si>
  <si>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</si>
  <si>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</si>
  <si>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</si>
  <si>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</si>
  <si>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</si>
  <si>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</si>
  <si>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</si>
  <si>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</si>
  <si>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</si>
  <si>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</si>
  <si>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</si>
  <si>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</si>
  <si>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</si>
  <si>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</si>
  <si>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</si>
  <si>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</si>
  <si>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</si>
  <si>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</si>
  <si>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</si>
  <si>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</si>
  <si>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</si>
  <si>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</si>
  <si>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</si>
  <si>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</si>
  <si>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</si>
  <si>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</si>
  <si>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</si>
  <si>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</si>
  <si>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</si>
  <si>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</si>
  <si>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</si>
  <si>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</si>
  <si>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</si>
  <si>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</si>
  <si>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</si>
  <si>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</si>
  <si>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</si>
  <si>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</si>
  <si>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</si>
  <si>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</si>
  <si>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</si>
  <si>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</si>
  <si>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</si>
  <si>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</si>
  <si>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</si>
  <si>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</si>
  <si>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</si>
  <si>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</si>
  <si>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</si>
  <si>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</si>
  <si>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</si>
  <si>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</si>
  <si>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</si>
  <si>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</si>
  <si>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</si>
  <si>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</si>
  <si>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</si>
  <si>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</si>
  <si>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</si>
  <si>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</si>
  <si>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</si>
  <si>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</si>
  <si>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</si>
  <si>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</si>
  <si>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</si>
  <si>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</si>
  <si>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</si>
  <si>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</si>
  <si>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</si>
  <si>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</si>
  <si>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</si>
  <si>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</si>
  <si>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</si>
  <si>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</si>
  <si>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</si>
  <si>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</si>
  <si>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</si>
  <si>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</si>
  <si>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</si>
  <si>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</si>
  <si>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</si>
  <si>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</si>
  <si>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</si>
  <si>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</si>
  <si>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</si>
  <si>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</si>
  <si>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</si>
  <si>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</si>
  <si>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</si>
  <si>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</si>
  <si>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</si>
  <si>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</si>
  <si>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</si>
  <si>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</si>
  <si>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</si>
  <si>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</si>
  <si>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</si>
  <si>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</si>
  <si>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</si>
  <si>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</si>
  <si>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</si>
  <si>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</si>
  <si>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</si>
  <si>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</si>
  <si>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</si>
  <si>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</si>
  <si>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</si>
  <si>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</si>
  <si>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</si>
  <si>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</si>
  <si>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</si>
  <si>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</si>
  <si>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</si>
  <si>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</si>
  <si>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</si>
  <si>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</si>
  <si>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</si>
  <si>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</si>
  <si>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</si>
  <si>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</si>
  <si>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</si>
  <si>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</si>
  <si>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</si>
  <si>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</si>
  <si>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</si>
  <si>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</si>
  <si>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</si>
  <si>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</si>
  <si>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</si>
  <si>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</si>
  <si>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</si>
  <si>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</si>
  <si>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</si>
  <si>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</si>
  <si>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</si>
  <si>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</si>
  <si>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</si>
  <si>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</si>
  <si>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</si>
  <si>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</si>
  <si>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</si>
  <si>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</si>
  <si>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</si>
  <si>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</si>
  <si>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</si>
  <si>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</si>
  <si>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</si>
  <si>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</si>
  <si>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</si>
  <si>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</si>
  <si>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</si>
  <si>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</si>
  <si>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</si>
  <si>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</si>
  <si>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</si>
  <si>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</si>
  <si>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</si>
  <si>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</si>
  <si>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</si>
  <si>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</si>
  <si>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</si>
  <si>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</si>
  <si>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</si>
  <si>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</si>
  <si>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</si>
  <si>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</si>
  <si>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</si>
  <si>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</si>
  <si>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</si>
  <si>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</si>
  <si>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</si>
  <si>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</si>
  <si>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</si>
  <si>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</si>
  <si>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</si>
  <si>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</si>
  <si>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</si>
  <si>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</si>
  <si>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</si>
  <si>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</si>
  <si>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</si>
  <si>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</si>
  <si>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</si>
  <si>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</si>
  <si>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</si>
  <si>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</si>
  <si>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</si>
  <si>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</si>
  <si>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</si>
  <si>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</si>
  <si>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</si>
  <si>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</si>
  <si>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</si>
  <si>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</si>
  <si>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</si>
  <si>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</si>
  <si>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</si>
  <si>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</si>
  <si>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</si>
  <si>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</si>
  <si>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</si>
  <si>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</si>
  <si>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</si>
  <si>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</si>
  <si>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</si>
  <si>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</si>
  <si>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</si>
  <si>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</si>
  <si>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</si>
  <si>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</si>
  <si>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</si>
  <si>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</si>
  <si>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</si>
  <si>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</si>
  <si>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</si>
  <si>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</si>
  <si>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</si>
  <si>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</si>
  <si>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</si>
  <si>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</si>
  <si>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</si>
  <si>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</si>
  <si>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</si>
  <si>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</si>
  <si>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</si>
  <si>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</si>
  <si>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</si>
  <si>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</si>
  <si>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</si>
  <si>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</si>
  <si>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</si>
  <si>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</si>
  <si>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</si>
  <si>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</si>
  <si>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</si>
  <si>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</si>
  <si>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</si>
  <si>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</si>
  <si>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</si>
  <si>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</si>
  <si>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</si>
  <si>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</si>
  <si>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</si>
  <si>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</si>
  <si>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</si>
  <si>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</si>
  <si>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</si>
  <si>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</si>
  <si>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</si>
  <si>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</si>
  <si>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</si>
  <si>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</si>
  <si>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</si>
  <si>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</si>
  <si>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</si>
  <si>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</si>
  <si>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</si>
  <si>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</si>
  <si>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</si>
  <si>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</si>
  <si>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</si>
  <si>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</si>
  <si>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</si>
  <si>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</si>
  <si>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</si>
  <si>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</si>
  <si>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</si>
  <si>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</si>
  <si>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</si>
  <si>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</si>
  <si>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</si>
  <si>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</si>
  <si>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</si>
  <si>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</si>
  <si>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</si>
  <si>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</si>
  <si>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</si>
  <si>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</si>
  <si>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</si>
  <si>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</si>
  <si>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</si>
  <si>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</si>
  <si>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</si>
  <si>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</si>
  <si>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</si>
  <si>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</si>
  <si>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</si>
  <si>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</si>
  <si>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</si>
  <si>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</si>
  <si>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</si>
  <si>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</si>
  <si>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</si>
  <si>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</si>
  <si>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</si>
  <si>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</si>
  <si>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</si>
  <si>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</si>
  <si>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</si>
  <si>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</si>
  <si>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</si>
  <si>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</si>
  <si>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</si>
  <si>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</si>
  <si>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</si>
  <si>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</si>
  <si>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</si>
  <si>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</si>
  <si>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</si>
  <si>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</si>
  <si>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</si>
  <si>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</si>
  <si>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</si>
  <si>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</si>
  <si>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</si>
  <si>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</si>
  <si>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</si>
  <si>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</si>
  <si>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</si>
  <si>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</si>
  <si>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</si>
  <si>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</si>
  <si>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</si>
  <si>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</si>
  <si>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</si>
  <si>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</si>
  <si>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</si>
  <si>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</si>
  <si>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</si>
  <si>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</si>
  <si>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</si>
  <si>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</si>
  <si>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</si>
  <si>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</si>
  <si>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</si>
  <si>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</si>
  <si>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</si>
  <si>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</si>
  <si>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</si>
  <si>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</si>
  <si>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</si>
  <si>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</si>
  <si>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</si>
  <si>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</si>
  <si>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</si>
  <si>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</si>
  <si>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</si>
  <si>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</si>
  <si>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</si>
  <si>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</si>
  <si>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</si>
  <si>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</si>
  <si>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</si>
  <si>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</si>
  <si>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</si>
  <si>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</si>
  <si>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</si>
  <si>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</si>
  <si>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</si>
  <si>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</si>
  <si>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</si>
  <si>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</si>
  <si>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</si>
  <si>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</si>
  <si>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</si>
  <si>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</si>
  <si>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</si>
  <si>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</si>
  <si>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</si>
  <si>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</si>
  <si>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</si>
  <si>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</si>
  <si>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</si>
  <si>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</si>
  <si>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</si>
  <si>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</si>
  <si>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</si>
  <si>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</si>
  <si>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</si>
  <si>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</si>
  <si>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</si>
  <si>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</si>
  <si>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</si>
  <si>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</si>
  <si>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</si>
  <si>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</si>
  <si>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</si>
  <si>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</si>
  <si>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</si>
  <si>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</si>
  <si>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</si>
  <si>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</si>
  <si>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</si>
  <si>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</si>
  <si>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</si>
  <si>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</si>
  <si>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</si>
  <si>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</si>
  <si>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</si>
  <si>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</si>
  <si>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</si>
  <si>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</si>
  <si>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</si>
  <si>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</si>
  <si>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</si>
  <si>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</si>
  <si>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</si>
  <si>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</si>
  <si>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</si>
  <si>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</si>
  <si>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</si>
  <si>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</si>
  <si>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</si>
  <si>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</si>
  <si>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</si>
  <si>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</si>
  <si>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</si>
  <si>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</si>
  <si>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</si>
  <si>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</si>
  <si>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</si>
  <si>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</si>
  <si>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</si>
  <si>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</si>
  <si>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</si>
  <si>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</si>
  <si>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</si>
  <si>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</si>
  <si>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</si>
  <si>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</si>
  <si>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</si>
  <si>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</si>
  <si>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</si>
  <si>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</si>
  <si>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</si>
  <si>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</si>
  <si>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</si>
  <si>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</si>
  <si>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</si>
  <si>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</si>
  <si>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</si>
  <si>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</si>
  <si>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</si>
  <si>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</si>
  <si>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</si>
  <si>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</si>
  <si>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</si>
  <si>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</si>
  <si>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</si>
  <si>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</si>
  <si>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</si>
  <si>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</si>
  <si>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</si>
  <si>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</si>
  <si>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</si>
  <si>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</si>
  <si>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</si>
  <si>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</si>
  <si>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</si>
  <si>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</si>
  <si>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</si>
  <si>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</si>
  <si>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</si>
  <si>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</si>
  <si>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</si>
  <si>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</si>
  <si>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</si>
  <si>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</si>
  <si>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</si>
  <si>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</si>
  <si>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</si>
  <si>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</si>
  <si>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</si>
  <si>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</si>
  <si>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</si>
  <si>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</si>
  <si>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</si>
  <si>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</si>
  <si>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</si>
  <si>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</si>
  <si>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</si>
  <si>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</si>
  <si>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</si>
  <si>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</si>
  <si>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</si>
  <si>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</si>
  <si>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</si>
  <si>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</si>
  <si>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</si>
  <si>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</si>
  <si>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</si>
  <si>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</si>
  <si>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</si>
  <si>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</si>
  <si>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</si>
  <si>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</si>
  <si>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</si>
  <si>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</si>
  <si>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</si>
  <si>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</si>
  <si>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</si>
  <si>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</si>
  <si>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</si>
  <si>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</si>
  <si>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</si>
  <si>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</si>
  <si>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</si>
  <si>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</si>
  <si>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</si>
  <si>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</si>
  <si>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</si>
  <si>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</si>
  <si>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</si>
  <si>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</si>
  <si>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</si>
  <si>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</si>
  <si>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</si>
  <si>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</si>
  <si>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</si>
  <si>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</si>
  <si>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</si>
  <si>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</si>
  <si>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</si>
  <si>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</si>
  <si>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</si>
  <si>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</si>
  <si>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</si>
  <si>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</si>
  <si>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</si>
  <si>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</si>
  <si>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</si>
  <si>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</si>
  <si>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</si>
  <si>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</si>
  <si>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</si>
  <si>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</si>
  <si>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</si>
  <si>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</si>
  <si>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</si>
  <si>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</si>
  <si>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</si>
  <si>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</si>
  <si>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</si>
  <si>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</si>
  <si>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</si>
  <si>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</si>
  <si>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</si>
  <si>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</si>
  <si>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</si>
  <si>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</si>
  <si>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</si>
  <si>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</si>
  <si>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</si>
  <si>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</si>
  <si>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</si>
  <si>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</si>
  <si>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</si>
  <si>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</si>
  <si>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</si>
  <si>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</si>
  <si>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</si>
  <si>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</si>
  <si>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</si>
  <si>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</si>
  <si>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</si>
  <si>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</si>
  <si>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</si>
  <si>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</si>
  <si>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</si>
  <si>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</si>
  <si>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</si>
  <si>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</si>
  <si>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</si>
  <si>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</si>
  <si>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</si>
  <si>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</si>
  <si>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</si>
  <si>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</si>
  <si>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</si>
  <si>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</si>
  <si>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</si>
  <si>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</si>
  <si>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</si>
  <si>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</si>
  <si>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</si>
  <si>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</si>
  <si>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</si>
  <si>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</si>
  <si>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</si>
  <si>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</si>
  <si>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</si>
  <si>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</si>
  <si>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</si>
  <si>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</si>
  <si>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</si>
  <si>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</si>
  <si>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</si>
  <si>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</si>
  <si>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</si>
  <si>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</si>
  <si>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</si>
  <si>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</si>
  <si>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</si>
  <si>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</si>
  <si>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</si>
  <si>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</si>
  <si>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</si>
  <si>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</si>
  <si>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</si>
  <si>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</si>
  <si>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</si>
  <si>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</si>
  <si>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</si>
  <si>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</si>
  <si>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</si>
  <si>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</si>
  <si>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</si>
  <si>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</si>
  <si>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</si>
  <si>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</si>
  <si>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</si>
  <si>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</si>
  <si>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</si>
  <si>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</si>
  <si>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</si>
  <si>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</si>
  <si>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</si>
  <si>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</si>
  <si>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</si>
  <si>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</si>
  <si>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</si>
  <si>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</si>
  <si>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</si>
  <si>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</si>
  <si>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</si>
  <si>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</si>
  <si>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</si>
  <si>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</si>
  <si>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</si>
  <si>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</si>
  <si>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</si>
  <si>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</si>
  <si>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</si>
  <si>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</si>
  <si>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</si>
  <si>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</si>
  <si>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</si>
  <si>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</si>
  <si>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</si>
  <si>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</si>
  <si>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</si>
  <si>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</si>
  <si>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</si>
  <si>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</si>
  <si>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</si>
  <si>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</si>
  <si>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</si>
  <si>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</si>
  <si>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</si>
  <si>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</si>
  <si>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</si>
  <si>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</si>
  <si>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</si>
  <si>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</si>
  <si>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</si>
  <si>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</si>
  <si>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</si>
  <si>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</si>
  <si>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</si>
  <si>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</si>
  <si>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</si>
  <si>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</si>
  <si>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</si>
  <si>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</si>
  <si>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</si>
  <si>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</si>
  <si>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</si>
  <si>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</si>
  <si>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</si>
  <si>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</si>
  <si>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</si>
  <si>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</si>
  <si>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</si>
  <si>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</si>
  <si>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</si>
  <si>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</si>
  <si>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</si>
  <si>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</si>
  <si>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</si>
  <si>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</si>
  <si>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</si>
  <si>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</si>
  <si>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</si>
  <si>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</si>
  <si>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</si>
  <si>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</si>
  <si>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</si>
  <si>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</si>
  <si>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</si>
  <si>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</si>
  <si>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</si>
  <si>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</si>
  <si>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</si>
  <si>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</si>
  <si>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</si>
  <si>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</si>
  <si>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</si>
  <si>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</si>
  <si>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</si>
  <si>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</si>
  <si>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</si>
  <si>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</si>
  <si>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</si>
  <si>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</si>
  <si>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</si>
  <si>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</si>
  <si>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</si>
  <si>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</si>
  <si>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</si>
  <si>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</si>
  <si>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</si>
  <si>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</si>
  <si>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</si>
  <si>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</si>
  <si>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</si>
  <si>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</si>
  <si>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</si>
  <si>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</si>
  <si>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</si>
  <si>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</si>
  <si>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</si>
  <si>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</si>
  <si>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</si>
  <si>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</si>
  <si>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</si>
  <si>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</si>
  <si>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</si>
  <si>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</si>
  <si>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</si>
  <si>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</si>
  <si>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</si>
  <si>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</si>
  <si>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</si>
  <si>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</si>
  <si>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</si>
  <si>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</si>
  <si>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</si>
  <si>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</si>
  <si>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</si>
  <si>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</si>
  <si>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</si>
  <si>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</si>
  <si>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</si>
  <si>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</si>
  <si>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</si>
  <si>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</si>
  <si>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</si>
  <si>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</si>
  <si>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</si>
  <si>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</si>
  <si>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</si>
  <si>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</si>
  <si>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</si>
  <si>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</si>
  <si>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</si>
  <si>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</si>
  <si>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</si>
  <si>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</si>
  <si>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</si>
  <si>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</si>
  <si>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</si>
  <si>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</si>
  <si>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</si>
  <si>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</si>
  <si>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</si>
  <si>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</si>
  <si>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</si>
  <si>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</si>
  <si>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</si>
  <si>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</si>
  <si>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</si>
  <si>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</si>
  <si>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</si>
  <si>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</si>
  <si>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</si>
  <si>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</si>
  <si>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</si>
  <si>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</si>
  <si>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</si>
  <si>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</si>
  <si>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</si>
  <si>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</si>
  <si>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</si>
  <si>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</si>
  <si>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</si>
  <si>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</si>
  <si>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</si>
  <si>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</si>
  <si>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</si>
  <si>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</si>
  <si>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</si>
  <si>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</si>
  <si>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</si>
  <si>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</si>
  <si>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</si>
  <si>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</si>
  <si>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</si>
  <si>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</si>
  <si>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</si>
  <si>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</si>
  <si>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</si>
  <si>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</si>
  <si>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</si>
  <si>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</si>
  <si>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</si>
  <si>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</si>
  <si>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</si>
  <si>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</si>
  <si>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</si>
  <si>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</si>
  <si>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</si>
  <si>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</si>
  <si>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</si>
  <si>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</si>
  <si>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</si>
  <si>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</si>
  <si>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</si>
  <si>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</si>
  <si>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</si>
  <si>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</si>
  <si>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</si>
  <si>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</si>
  <si>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</si>
  <si>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</si>
  <si>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</si>
  <si>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</si>
  <si>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</si>
  <si>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</si>
  <si>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</si>
  <si>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</si>
  <si>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</si>
  <si>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</si>
  <si>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</si>
  <si>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</si>
  <si>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</si>
  <si>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</si>
  <si>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</si>
  <si>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</si>
  <si>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</si>
  <si>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</si>
  <si>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</si>
  <si>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</si>
  <si>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</si>
  <si>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</si>
  <si>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</si>
  <si>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</si>
  <si>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</si>
  <si>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</si>
  <si>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</si>
  <si>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</si>
  <si>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</si>
  <si>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</si>
  <si>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</si>
  <si>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</si>
  <si>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</si>
  <si>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</si>
  <si>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</si>
  <si>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</si>
  <si>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</si>
  <si>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</si>
  <si>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</si>
  <si>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</si>
  <si>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</si>
  <si>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</si>
  <si>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</si>
  <si>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</si>
  <si>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</si>
  <si>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</si>
  <si>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</si>
  <si>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</si>
  <si>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</si>
  <si>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</si>
  <si>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</si>
  <si>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</si>
  <si>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</si>
  <si>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</si>
  <si>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</si>
  <si>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</si>
  <si>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</si>
  <si>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</si>
  <si>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</si>
  <si>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</si>
  <si>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</si>
  <si>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</si>
  <si>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</si>
  <si>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</si>
  <si>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</si>
  <si>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</si>
  <si>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</si>
  <si>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</si>
  <si>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</si>
  <si>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</si>
  <si>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</si>
  <si>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</si>
  <si>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</si>
  <si>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</si>
  <si>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</si>
  <si>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</si>
  <si>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</si>
  <si>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</si>
  <si>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</si>
  <si>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</si>
  <si>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</si>
  <si>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</si>
  <si>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</si>
  <si>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</si>
  <si>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</si>
  <si>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</si>
  <si>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</si>
  <si>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</si>
  <si>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</si>
  <si>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</si>
  <si>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</si>
  <si>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</si>
  <si>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</si>
  <si>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</si>
  <si>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</si>
  <si>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</si>
  <si>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</si>
  <si>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</si>
  <si>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</si>
  <si>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</si>
  <si>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</si>
  <si>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</si>
  <si>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</si>
  <si>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</si>
  <si>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</si>
  <si>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</si>
  <si>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</si>
  <si>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</si>
  <si>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</si>
  <si>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</si>
  <si>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</si>
  <si>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</si>
  <si>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</si>
  <si>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</si>
  <si>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</si>
  <si>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</si>
  <si>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</si>
  <si>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</si>
  <si>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</si>
  <si>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</si>
  <si>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</si>
  <si>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</si>
  <si>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</si>
  <si>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</si>
  <si>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</si>
  <si>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</si>
  <si>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</si>
  <si>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</si>
  <si>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</si>
  <si>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</si>
  <si>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</si>
  <si>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</si>
  <si>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</si>
  <si>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</si>
  <si>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</si>
  <si>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</si>
  <si>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</si>
  <si>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</si>
  <si>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</si>
  <si>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</si>
  <si>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</si>
  <si>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</si>
  <si>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</si>
  <si>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</si>
  <si>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</si>
  <si>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</si>
  <si>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</si>
  <si>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</si>
  <si>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</si>
  <si>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</si>
  <si>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</si>
  <si>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</si>
  <si>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</si>
  <si>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</si>
  <si>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</si>
  <si>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</si>
  <si>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</si>
  <si>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</si>
  <si>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</si>
  <si>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</si>
  <si>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</si>
  <si>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</si>
  <si>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</si>
  <si>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</si>
  <si>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</si>
  <si>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</si>
  <si>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</si>
  <si>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</si>
  <si>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</si>
  <si>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</si>
  <si>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</si>
  <si>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</si>
  <si>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</si>
  <si>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</si>
  <si>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</si>
  <si>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</si>
  <si>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</si>
  <si>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</si>
  <si>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</si>
  <si>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</si>
  <si>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</si>
  <si>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</si>
  <si>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</si>
  <si>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</si>
  <si>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</si>
  <si>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</si>
  <si>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</si>
  <si>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</si>
  <si>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</si>
  <si>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</si>
  <si>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</si>
  <si>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</si>
  <si>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</si>
  <si>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</si>
  <si>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</si>
  <si>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</si>
  <si>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</si>
  <si>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</si>
  <si>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</si>
  <si>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</si>
  <si>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</si>
  <si>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</si>
  <si>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</si>
  <si>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</si>
  <si>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</si>
  <si>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</si>
  <si>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</si>
  <si>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</si>
  <si>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</si>
  <si>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</si>
  <si>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</si>
  <si>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</si>
  <si>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</si>
  <si>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</si>
  <si>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</si>
  <si>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</si>
  <si>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</si>
  <si>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</si>
  <si>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</si>
  <si>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</si>
  <si>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</si>
  <si>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</si>
  <si>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</si>
  <si>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</si>
  <si>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</si>
  <si>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</si>
  <si>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</si>
  <si>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</si>
  <si>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</si>
  <si>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</si>
  <si>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</si>
  <si>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</si>
  <si>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</si>
  <si>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</si>
  <si>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</si>
  <si>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</si>
  <si>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</si>
  <si>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</si>
  <si>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</si>
  <si>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</si>
  <si>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</si>
  <si>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</si>
  <si>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</si>
  <si>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</si>
  <si>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</si>
  <si>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</si>
  <si>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</si>
  <si>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</si>
  <si>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</si>
  <si>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</si>
  <si>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</si>
  <si>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</si>
  <si>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</si>
  <si>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</si>
  <si>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</si>
  <si>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</si>
  <si>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</si>
  <si>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</si>
  <si>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</si>
  <si>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</si>
  <si>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</si>
  <si>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</si>
  <si>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</si>
  <si>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</si>
  <si>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</si>
  <si>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</si>
  <si>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</si>
  <si>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</si>
  <si>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</si>
  <si>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</si>
  <si>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</si>
  <si>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</si>
  <si>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</si>
  <si>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</si>
  <si>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</si>
  <si>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</si>
  <si>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</si>
  <si>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</si>
  <si>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</si>
  <si>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</si>
  <si>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</si>
  <si>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</si>
  <si>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</si>
  <si>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</si>
  <si>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</si>
  <si>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</si>
  <si>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</si>
  <si>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</si>
  <si>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</si>
  <si>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</si>
  <si>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</si>
  <si>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</si>
  <si>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</si>
  <si>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</si>
  <si>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</si>
  <si>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</si>
  <si>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</si>
  <si>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</si>
  <si>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</si>
  <si>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</si>
  <si>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</si>
  <si>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</si>
  <si>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</si>
  <si>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</si>
  <si>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</si>
  <si>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</si>
  <si>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</si>
  <si>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</si>
  <si>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</si>
  <si>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</si>
  <si>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</si>
  <si>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</si>
  <si>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</si>
  <si>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</si>
  <si>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</si>
  <si>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</si>
  <si>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</si>
  <si>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</si>
  <si>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</si>
  <si>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</si>
  <si>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</si>
  <si>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</si>
  <si>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</si>
  <si>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</si>
  <si>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</si>
  <si>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</si>
  <si>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</si>
  <si>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</si>
  <si>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</si>
  <si>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</si>
  <si>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</si>
  <si>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</si>
  <si>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</si>
  <si>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</si>
  <si>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</si>
  <si>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</si>
  <si>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</si>
  <si>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</si>
  <si>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</si>
  <si>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</si>
  <si>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</si>
  <si>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</si>
  <si>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</si>
  <si>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</si>
  <si>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</si>
  <si>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</si>
  <si>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</si>
  <si>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</si>
  <si>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</si>
  <si>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</si>
  <si>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</si>
  <si>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</si>
  <si>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</si>
  <si>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</si>
  <si>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</si>
  <si>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</si>
  <si>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</si>
  <si>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</si>
  <si>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</si>
  <si>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</si>
  <si>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</si>
  <si>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</si>
  <si>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</si>
  <si>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</si>
  <si>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</si>
  <si>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</si>
  <si>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</si>
  <si>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</si>
  <si>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</si>
  <si>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</si>
  <si>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</si>
  <si>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</si>
  <si>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</si>
  <si>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</si>
  <si>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</si>
  <si>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</si>
  <si>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</si>
  <si>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</si>
  <si>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</si>
  <si>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</si>
  <si>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</si>
  <si>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</si>
  <si>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</si>
  <si>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</si>
  <si>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</si>
  <si>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</si>
  <si>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</si>
  <si>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</si>
  <si>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</si>
  <si>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</si>
  <si>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</si>
  <si>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</si>
  <si>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</si>
  <si>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</si>
  <si>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</si>
  <si>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</si>
  <si>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</si>
  <si>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</si>
  <si>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</si>
  <si>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</si>
  <si>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</si>
  <si>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</si>
  <si>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</si>
  <si>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</si>
  <si>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</si>
  <si>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</si>
  <si>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</si>
  <si>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</si>
  <si>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</si>
  <si>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</si>
  <si>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</si>
  <si>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</si>
  <si>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</si>
  <si>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</si>
  <si>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</si>
  <si>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</si>
  <si>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</si>
  <si>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</si>
  <si>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</si>
  <si>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</si>
  <si>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</si>
  <si>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</si>
  <si>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</si>
  <si>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</si>
  <si>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</si>
  <si>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</si>
  <si>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</si>
  <si>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</si>
  <si>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</si>
  <si>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</si>
  <si>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</si>
  <si>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</si>
  <si>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</si>
  <si>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</si>
  <si>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</si>
  <si>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</si>
  <si>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</si>
  <si>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</si>
  <si>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</si>
  <si>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</si>
  <si>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</si>
  <si>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</si>
  <si>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</si>
  <si>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</si>
  <si>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</si>
  <si>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</si>
  <si>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</si>
  <si>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</si>
  <si>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</si>
  <si>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</si>
  <si>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</si>
  <si>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</si>
  <si>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</si>
  <si>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</si>
  <si>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</si>
  <si>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</si>
  <si>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</si>
  <si>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</si>
  <si>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</si>
  <si>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</si>
  <si>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</si>
  <si>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</si>
  <si>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</si>
  <si>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</si>
  <si>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</si>
  <si>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</si>
  <si>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</si>
  <si>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</si>
  <si>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</si>
  <si>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</si>
  <si>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</si>
  <si>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</si>
  <si>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</si>
  <si>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</si>
  <si>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</si>
  <si>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</si>
  <si>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</si>
  <si>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</si>
  <si>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</si>
  <si>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</si>
  <si>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</si>
  <si>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</si>
  <si>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</si>
  <si>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</si>
  <si>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</si>
  <si>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</si>
  <si>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</si>
  <si>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</si>
  <si>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</si>
  <si>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</si>
  <si>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</si>
  <si>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</si>
  <si>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</si>
  <si>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</si>
  <si>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</si>
  <si>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</si>
  <si>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</si>
  <si>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</si>
  <si>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</si>
  <si>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</si>
  <si>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</si>
  <si>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</si>
  <si>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</si>
  <si>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</si>
  <si>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</si>
  <si>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</si>
  <si>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</si>
  <si>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</si>
  <si>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</si>
  <si>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</si>
  <si>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</si>
  <si>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</si>
  <si>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</si>
  <si>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</si>
  <si>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</si>
  <si>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</si>
  <si>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</si>
  <si>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</si>
  <si>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</si>
  <si>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</si>
  <si>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</si>
  <si>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</si>
  <si>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</si>
  <si>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</si>
  <si>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</si>
  <si>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</si>
  <si>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</si>
  <si>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</si>
  <si>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</si>
  <si>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</si>
  <si>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</si>
  <si>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</si>
  <si>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</si>
  <si>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</si>
  <si>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</si>
  <si>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</si>
  <si>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</si>
  <si>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</si>
  <si>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</si>
  <si>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</si>
  <si>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</si>
  <si>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</si>
  <si>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</si>
  <si>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</si>
  <si>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</si>
  <si>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</si>
  <si>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</si>
  <si>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</si>
  <si>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</si>
  <si>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</si>
  <si>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</si>
  <si>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</si>
  <si>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</si>
  <si>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</si>
  <si>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</si>
  <si>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</si>
  <si>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</si>
  <si>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</si>
  <si>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</si>
  <si>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</si>
  <si>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</si>
  <si>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</si>
  <si>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</si>
  <si>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</si>
  <si>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</si>
  <si>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</si>
  <si>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</si>
  <si>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</si>
  <si>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</si>
  <si>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</si>
  <si>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</si>
  <si>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</si>
  <si>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</si>
  <si>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</si>
  <si>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</si>
  <si>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</si>
  <si>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</si>
  <si>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</si>
  <si>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</si>
  <si>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</si>
  <si>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</si>
  <si>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</si>
  <si>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</si>
  <si>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</si>
  <si>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</si>
  <si>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</si>
  <si>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</si>
  <si>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</si>
  <si>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</si>
  <si>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</si>
  <si>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</si>
  <si>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</si>
  <si>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</si>
  <si>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</si>
  <si>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</si>
  <si>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</si>
  <si>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</si>
  <si>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</si>
  <si>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</si>
  <si>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</si>
  <si>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</si>
  <si>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</si>
  <si>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</si>
  <si>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</si>
  <si>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</si>
  <si>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</si>
  <si>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</si>
  <si>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</si>
  <si>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</si>
  <si>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</si>
  <si>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</si>
  <si>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</si>
  <si>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</si>
  <si>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</si>
  <si>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</si>
  <si>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</si>
  <si>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</si>
  <si>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</si>
  <si>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</si>
  <si>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</si>
  <si>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</si>
  <si>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</si>
  <si>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</si>
  <si>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</si>
  <si>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</si>
  <si>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</si>
  <si>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</si>
  <si>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</si>
  <si>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</si>
  <si>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</si>
  <si>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</si>
  <si>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</si>
  <si>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</si>
  <si>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</si>
  <si>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</si>
  <si>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</si>
  <si>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</si>
  <si>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</si>
  <si>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</si>
  <si>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</si>
  <si>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</si>
  <si>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</si>
  <si>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</si>
  <si>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</si>
  <si>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</si>
  <si>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</si>
  <si>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</si>
  <si>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</si>
  <si>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</si>
  <si>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</si>
  <si>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</si>
  <si>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</si>
  <si>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</si>
  <si>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</si>
  <si>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</si>
  <si>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</si>
  <si>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</si>
  <si>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</si>
  <si>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</si>
  <si>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</si>
  <si>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PCM-20251019-00000410</t>
  </si>
  <si>
    <t xml:space="preserve">team on way need 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</si>
  <si>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</si>
  <si>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</si>
  <si>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</si>
  <si>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</si>
  <si>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</si>
  <si>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</si>
  <si>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</si>
  <si>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</si>
  <si>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</si>
  <si>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</si>
  <si>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</si>
  <si>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</si>
  <si>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</si>
  <si>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</si>
  <si>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</si>
  <si>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</si>
  <si>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</si>
  <si>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</si>
  <si>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</si>
  <si>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</si>
  <si>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</si>
  <si>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</si>
  <si>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</si>
  <si>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</si>
  <si>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</si>
  <si>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</si>
  <si>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</si>
  <si>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</si>
  <si>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</si>
  <si>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</si>
  <si>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</si>
  <si>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</si>
  <si>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</si>
  <si>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</si>
  <si>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</si>
  <si>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</si>
  <si>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</si>
  <si>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</si>
  <si>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</si>
  <si>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</si>
  <si>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</si>
  <si>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</si>
  <si>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</si>
  <si>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</si>
  <si>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</si>
  <si>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</si>
  <si>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</si>
  <si>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</si>
  <si>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</si>
  <si>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</si>
  <si>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</si>
  <si>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</si>
  <si>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</si>
  <si>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</si>
  <si>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</si>
  <si>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</si>
  <si>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</si>
  <si>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</si>
  <si>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</si>
  <si>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</si>
  <si>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</si>
  <si>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</si>
  <si>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</si>
  <si>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</si>
  <si>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</si>
  <si>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</si>
  <si>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</si>
  <si>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</si>
  <si>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</si>
  <si>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</si>
  <si>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</si>
  <si>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</si>
  <si>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</si>
  <si>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</si>
  <si>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</si>
  <si>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</si>
  <si>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</si>
  <si>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</si>
  <si>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</si>
  <si>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</si>
  <si>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</si>
  <si>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</si>
  <si>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</si>
  <si>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</si>
  <si>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</si>
  <si>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</si>
  <si>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</si>
  <si>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</si>
  <si>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PCM-20251017-00000766</t>
  </si>
  <si>
    <t xml:space="preserve">site has access issue located in Military area need special permission </t>
  </si>
  <si>
    <t>NO PCM</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</si>
  <si>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</si>
  <si>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</si>
  <si>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</si>
  <si>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</si>
  <si>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</si>
  <si>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</si>
  <si>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</si>
  <si>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</si>
  <si>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</si>
  <si>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</si>
  <si>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</si>
  <si>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</si>
  <si>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</si>
  <si>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</si>
  <si>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</si>
  <si>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</si>
  <si>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PCM-20251019-00000242</t>
  </si>
  <si>
    <t>cell flapping at  LTE due to Rectifire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</si>
</sst>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8" totalsRowShown="0" headerRowDxfId="174" dataDxfId="173" headerRowBorderDxfId="171" tableBorderDxfId="172" totalsRowBorderDxfId="170">
  <autoFilter ref="A1:L1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8" totalsRowShown="0" headerRowDxfId="157" dataDxfId="156" headerRowBorderDxfId="154" tableBorderDxfId="155" totalsRowBorderDxfId="153">
  <autoFilter ref="A1:CJ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8" totalsRowShown="0" headerRowDxfId="64" dataDxfId="63" headerRowBorderDxfId="61" tableBorderDxfId="62">
  <autoFilter ref="A1:L11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7" totalsRowShown="0" headerRowDxfId="48" dataDxfId="47" headerRowBorderDxfId="45" tableBorderDxfId="46" totalsRowBorderDxfId="44">
  <autoFilter ref="A1:L3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0" totalsRowShown="0" headerRowDxfId="31" dataDxfId="30" headerRowBorderDxfId="28" tableBorderDxfId="29">
  <autoFilter ref="A1:L5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8"/>
  <sheetViews>
    <sheetView workbookViewId="0">
      <selection activeCell="C15" sqref="C15"/>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2.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286.30904421296145</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5.8137317129585426</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21534</v>
      </c>
      <c r="E4" s="137" t="s">
        <v>38964</v>
      </c>
      <c r="F4" s="138">
        <v>45949.214421296296</v>
      </c>
      <c r="G4" s="139">
        <f ca="1">IFERROR(NOW()-F4,"")</f>
        <v>4.3048842591815628E-2</v>
      </c>
      <c r="H4" s="138">
        <v>45949.208506944444</v>
      </c>
      <c r="I4" s="136" t="str">
        <f>IFERROR(VLOOKUP(D4,DB!A:F,6,0),"")</f>
        <v>Generator-DG</v>
      </c>
      <c r="J4" s="136" t="str">
        <f>IFERROR(VLOOKUP(D4,DB!A:G,7,0),"")</f>
        <v>Vandalized</v>
      </c>
      <c r="K4" s="140" t="s">
        <v>38969</v>
      </c>
      <c r="L4" s="141" t="str">
        <f>IFERROR(VLOOKUP(D4,DB!A:I,9,0),"")</f>
        <v>Latis</v>
      </c>
      <c r="M4" s="67"/>
    </row>
    <row r="5" spans="1:15" ht="15" customHeight="1">
      <c r="A5" s="135"/>
      <c r="B5" s="136" t="str">
        <f>IFERROR(VLOOKUP(D5,DB!A:K,11,0),"")</f>
        <v/>
      </c>
      <c r="C5" s="136"/>
      <c r="D5" s="136"/>
      <c r="E5" s="137"/>
      <c r="F5" s="138"/>
      <c r="G5" s="139">
        <f ca="1">IFERROR(NOW()-F5,"")</f>
        <v>45949.257470138888</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45949.257470138888</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40"/>
      <c r="E7" s="137"/>
      <c r="F7" s="138"/>
      <c r="G7" s="139">
        <f ca="1">IFERROR(NOW()-F7,"")</f>
        <v>45949.257470138888</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45949.257470138888</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45949.257470138888</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45949.257470138888</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45949.257470138888</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45949.257470138888</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45949.257470138888</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45949.257470138888</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45949.257470138888</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45949.257470138888</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45949.257470138888</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45949.257470138888</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45949.257470138888</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45949.257470138888</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45949.257470138888</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45949.257470138888</v>
      </c>
      <c r="H22" s="138"/>
      <c r="I22" s="136" t="str">
        <f>IFERROR(VLOOKUP(D22,DB!A:F,6,0),"")</f>
        <v/>
      </c>
      <c r="J22" s="136" t="str">
        <f>IFERROR(VLOOKUP(D22,DB!A:G,7,0),"")</f>
        <v/>
      </c>
      <c r="K22" s="140"/>
      <c r="L22" s="141" t="str">
        <f>IFERROR(VLOOKUP(D22,DB!A:I,9,0),"")</f>
        <v/>
      </c>
      <c r="M22" s="67"/>
    </row>
    <row r="23" spans="1:13" ht="15" customHeight="1">
      <c r="A23" s="135"/>
      <c r="B23" s="136" t="str">
        <f>IFERROR(VLOOKUP(D23,DB!A:K,11,0),"")</f>
        <v/>
      </c>
      <c r="C23" s="136"/>
      <c r="D23" s="136"/>
      <c r="E23" s="137"/>
      <c r="F23" s="138"/>
      <c r="G23" s="139">
        <f ca="1">IFERROR(NOW()-F23,"")</f>
        <v>45949.257470138888</v>
      </c>
      <c r="H23" s="138"/>
      <c r="I23" s="136" t="str">
        <f>IFERROR(VLOOKUP(D23,DB!A:F,6,0),"")</f>
        <v/>
      </c>
      <c r="J23" s="136" t="str">
        <f>IFERROR(VLOOKUP(D23,DB!A:G,7,0),"")</f>
        <v/>
      </c>
      <c r="K23" s="140"/>
      <c r="L23" s="141" t="str">
        <f>IFERROR(VLOOKUP(D23,DB!A:I,9,0),"")</f>
        <v/>
      </c>
      <c r="M23" s="67"/>
    </row>
    <row r="24" spans="1:13" ht="15" customHeight="1">
      <c r="A24" s="135"/>
      <c r="B24" s="136" t="str">
        <f>IFERROR(VLOOKUP(D24,DB!A:K,11,0),"")</f>
        <v/>
      </c>
      <c r="C24" s="136"/>
      <c r="D24" s="136"/>
      <c r="E24" s="137"/>
      <c r="F24" s="138"/>
      <c r="G24" s="139">
        <f ca="1">IFERROR(NOW()-F24,"")</f>
        <v>45949.257470138888</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45949.257470138888</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45949.257470138888</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45949.257470138888</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45949.257470138888</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45949.257470138888</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45949.257470138888</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45949.257470138888</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45949.257470138888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45949.257470138888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45949.257470138888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45949.257470138888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45949.257470138888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45949.257470138888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45949.257470138888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45949.257470138888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45949.257470138888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45949.257470138888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45949.257470138888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45949.257470138888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45949.257470138888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45949.257470138888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45949.257470138888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45949.257470138888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45949.257470138888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45949.257470138888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45949.257470138888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45949.257470138888</v>
      </c>
      <c r="H51" s="138"/>
      <c r="I51" s="136" t="str">
        <f>IFERROR(VLOOKUP(D51,DB!A:F,6,0),"")</f>
        <v/>
      </c>
      <c r="J51" s="136" t="str">
        <f>IFERROR(VLOOKUP(D51,DB!A:G,7,0),"")</f>
        <v/>
      </c>
      <c r="K51" s="140"/>
      <c r="L51" s="141" t="str">
        <f>IFERROR(VLOOKUP(D51,DB!A:I,9,0),"")</f>
        <v/>
      </c>
    </row>
    <row r="52" spans="1:12" ht="15" customHeight="1">
      <c r="A52" s="157"/>
      <c r="B52" s="158" t="str">
        <f>IFERROR(VLOOKUP(D52,DB!A:K,11,0),"")</f>
        <v/>
      </c>
      <c r="C52" s="158"/>
      <c r="D52" s="158"/>
      <c r="E52" s="159"/>
      <c r="F52" s="160"/>
      <c r="G52" s="161">
        <f ca="1">IFERROR(NOW()-F52,"")</f>
        <v>45949.257470138888</v>
      </c>
      <c r="H52" s="160"/>
      <c r="I52" s="158" t="str">
        <f>IFERROR(VLOOKUP(D52,DB!A:F,6,0),"")</f>
        <v/>
      </c>
      <c r="J52" s="158" t="str">
        <f>IFERROR(VLOOKUP(D52,DB!A:G,7,0),"")</f>
        <v/>
      </c>
      <c r="K52" s="162"/>
      <c r="L52" s="163" t="str">
        <f>IFERROR(VLOOKUP(D52,DB!A:I,9,0),"")</f>
        <v/>
      </c>
    </row>
    <row r="53" spans="1:12" ht="15" customHeight="1">
      <c r="A53" s="135"/>
      <c r="B53" s="136" t="str">
        <f>IFERROR(VLOOKUP(D53,DB!A:K,11,0),"")</f>
        <v/>
      </c>
      <c r="C53" s="136"/>
      <c r="D53" s="136"/>
      <c r="E53" s="137"/>
      <c r="F53" s="138"/>
      <c r="G53" s="139">
        <f ca="1">IFERROR(NOW()-F53,"")</f>
        <v>45949.257470138888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45949.257470138888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45949.257470138888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45949.257470138888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45949.257470138888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45949.257470138888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45949.257470138888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45949.257470138888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45949.257470138888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45949.257470138888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45949.257470138888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45949.257470138888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45949.257470138888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45949.257470138888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45949.257470138888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45949.257470138888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45949.257470138888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45949.257470138888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45949.257470138888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45949.257470138888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45949.257470138888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45949.257470138888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45949.257470138888</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45949.257470138888</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45949.257470138888</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45949.257470138888</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45949.257470138888</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45949.257470138888</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45949.257470138888</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45949.257470138888</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45949.257470138888</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45949.257470138888</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45949.257470138888</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45949.257470138888</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45949.257470138888</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45949.257470138888</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45949.257470138888</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45949.257470138888</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45949.257470138888</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45949.257470138888</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45949.257470138888</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45949.257470138888</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45949.257470138888</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45949.257470138888</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45949.257470138888</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45949.257470138888</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45949.257470138888</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45949.257470138888</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45949.257470138888</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45949.257470138888</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45949.257470138888</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45949.257470138888</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45949.257470138888</v>
      </c>
      <c r="H105" s="138"/>
      <c r="I105" s="136" t="str">
        <f>IFERROR(VLOOKUP(D105,DB!A:F,6,0),"")</f>
        <v/>
      </c>
      <c r="J105" s="136" t="str">
        <f>IFERROR(VLOOKUP(D105,DB!A:G,7,0),"")</f>
        <v/>
      </c>
      <c r="K105" s="140"/>
      <c r="L105" s="141" t="str">
        <f>IFERROR(VLOOKUP(D105,DB!A:I,9,0),"")</f>
        <v/>
      </c>
    </row>
    <row r="106" spans="1:12" ht="15" customHeight="1">
      <c r="A106" s="135"/>
      <c r="B106" s="136" t="str">
        <f>IFERROR(VLOOKUP(D106,DB!A:K,11,0),"")</f>
        <v/>
      </c>
      <c r="C106" s="136"/>
      <c r="D106" s="136"/>
      <c r="E106" s="137"/>
      <c r="F106" s="138"/>
      <c r="G106" s="139">
        <f ca="1">IFERROR(NOW()-F106,"")</f>
        <v>45949.257470138888</v>
      </c>
      <c r="H106" s="138"/>
      <c r="I106" s="136" t="str">
        <f>IFERROR(VLOOKUP(D106,DB!A:F,6,0),"")</f>
        <v/>
      </c>
      <c r="J106" s="136" t="str">
        <f>IFERROR(VLOOKUP(D106,DB!A:G,7,0),"")</f>
        <v/>
      </c>
      <c r="K106" s="140"/>
      <c r="L106" s="141" t="str">
        <f>IFERROR(VLOOKUP(D106,DB!A:I,9,0),"")</f>
        <v/>
      </c>
    </row>
    <row r="107" spans="1:12" ht="15" customHeight="1">
      <c r="A107" s="135"/>
      <c r="B107" s="136" t="str">
        <f>IFERROR(VLOOKUP(D107,DB!A:K,11,0),"")</f>
        <v/>
      </c>
      <c r="C107" s="136"/>
      <c r="D107" s="136"/>
      <c r="E107" s="137"/>
      <c r="F107" s="138"/>
      <c r="G107" s="139">
        <f ca="1">IFERROR(NOW()-F107,"")</f>
        <v>45949.257470138888</v>
      </c>
      <c r="H107" s="138"/>
      <c r="I107" s="136" t="str">
        <f>IFERROR(VLOOKUP(D107,DB!A:F,6,0),"")</f>
        <v/>
      </c>
      <c r="J107" s="136" t="str">
        <f>IFERROR(VLOOKUP(D107,DB!A:G,7,0),"")</f>
        <v/>
      </c>
      <c r="K107" s="140"/>
      <c r="L107" s="141" t="str">
        <f>IFERROR(VLOOKUP(D107,DB!A:I,9,0),"")</f>
        <v/>
      </c>
    </row>
    <row r="108" spans="1:12" ht="15" customHeight="1">
      <c r="A108" s="157"/>
      <c r="B108" s="158" t="str">
        <f>IFERROR(VLOOKUP(D108,DB!A:K,11,0),"")</f>
        <v/>
      </c>
      <c r="C108" s="158"/>
      <c r="D108" s="158"/>
      <c r="E108" s="159"/>
      <c r="F108" s="160"/>
      <c r="G108" s="161">
        <f ca="1">IFERROR(NOW()-F108,"")</f>
        <v>45949.257470138888</v>
      </c>
      <c r="H108" s="160"/>
      <c r="I108" s="158" t="str">
        <f>IFERROR(VLOOKUP(D108,DB!A:F,6,0),"")</f>
        <v/>
      </c>
      <c r="J108" s="158" t="str">
        <f>IFERROR(VLOOKUP(D108,DB!A:G,7,0),"")</f>
        <v/>
      </c>
      <c r="K108" s="162"/>
      <c r="L108" s="163" t="str">
        <f>IFERROR(VLOOKUP(D108,DB!A:I,9,0),"")</f>
        <v/>
      </c>
    </row>
  </sheetData>
  <customSheetViews>
    <customSheetView guid="{F6042A99-DD27-4453-835D-0834D95730CC}" filter="1" showAutoFilter="1">
      <pageMargins left="0" right="0" top="0" bottom="0" header="0" footer="0"/>
      <autoFilter ref="B1:M1" xr:uid="{200753FB-0E66-49A2-A66A-91DDADFD1261}"/>
    </customSheetView>
  </customSheetViews>
  <dataValidations count="2">
    <dataValidation allowBlank="1" showInputMessage="1" showErrorMessage="1" sqref="E1" xr:uid="{5DBA255D-CDD9-49FB-AD3C-AF70AB4EE696}"/>
    <dataValidation type="list" allowBlank="1" showInputMessage="1" showErrorMessage="1" sqref="E2:E1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8"/>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142.53038680555619</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124.25763217592612</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4.7616946759226266</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c r="C6" s="18"/>
      <c r="D6" s="18"/>
      <c r="E6" s="116"/>
      <c r="F6" s="117"/>
      <c r="G6" s="118"/>
      <c r="H6" s="117"/>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45949.257470138888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45949.257470138888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45949.257470138888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45949.257470138888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45949.257470138888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45949.257470138888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45949.257470138888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45949.257470138888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45949.257470138888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45949.257470138888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45949.257470138888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45949.257470138888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45949.257470138888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45949.257470138888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45949.257470138888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45949.257470138888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45949.257470138888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45949.257470138888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45949.257470138888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45949.257470138888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45949.257470138888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45949.257470138888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45949.257470138888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45949.257470138888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45949.257470138888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45949.257470138888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45949.257470138888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45949.257470138888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45949.257470138888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45949.257470138888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45949.257470138888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45949.257470138888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45949.257470138888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45949.257470138888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45949.257470138888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45949.257470138888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45949.257470138888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45949.257470138888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45949.257470138888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45949.257470138888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45949.257470138888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45949.257470138888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45949.257470138888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45949.257470138888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45949.257470138888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45949.257470138888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45949.257470138888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45949.257470138888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45949.257470138888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45949.257470138888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45949.257470138888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45949.257470138888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45949.257470138888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45949.257470138888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45949.257470138888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45949.257470138888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45949.257470138888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45949.257470138888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45949.257470138888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45949.257470138888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45949.257470138888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45949.257470138888</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45949.257470138888</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45949.257470138888</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45949.257470138888</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45949.257470138888</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45949.257470138888</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45949.257470138888</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45949.257470138888</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45949.257470138888</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45949.257470138888</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45949.257470138888</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45949.257470138888</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45949.257470138888</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45949.257470138888</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45949.257470138888</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45949.257470138888</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45949.257470138888</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45949.257470138888</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45949.257470138888</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45949.257470138888</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45949.257470138888</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45949.257470138888</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45949.257470138888</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45949.257470138888</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45949.257470138888</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45949.257470138888</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45949.257470138888</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45949.257470138888</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row r="96" spans="1:88" ht="31.5" customHeight="1">
      <c r="A96" s="115"/>
      <c r="B96" s="18" t="str">
        <f>IFERROR(VLOOKUP(D96,DB!A:K,11,0),"")</f>
        <v/>
      </c>
      <c r="C96" s="18"/>
      <c r="D96" s="18"/>
      <c r="E96" s="116"/>
      <c r="F96" s="117"/>
      <c r="G96" s="118">
        <f ca="1">IFERROR(NOW()-F96,"-")</f>
        <v>45949.257470138888</v>
      </c>
      <c r="H96" s="117"/>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3"/>
    </row>
    <row r="97" spans="1:88" ht="31.5" customHeight="1">
      <c r="A97" s="115"/>
      <c r="B97" s="18" t="str">
        <f>IFERROR(VLOOKUP(D97,DB!A:K,11,0),"")</f>
        <v/>
      </c>
      <c r="C97" s="18"/>
      <c r="D97" s="18"/>
      <c r="E97" s="116"/>
      <c r="F97" s="117"/>
      <c r="G97" s="118">
        <f ca="1">IFERROR(NOW()-F97,"-")</f>
        <v>45949.257470138888</v>
      </c>
      <c r="H97" s="117"/>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3"/>
    </row>
    <row r="98" spans="1:88" ht="31.5" customHeight="1">
      <c r="A98" s="115"/>
      <c r="B98" s="18" t="str">
        <f>IFERROR(VLOOKUP(D98,DB!A:K,11,0),"")</f>
        <v/>
      </c>
      <c r="C98" s="18"/>
      <c r="D98" s="18"/>
      <c r="E98" s="116"/>
      <c r="F98" s="117"/>
      <c r="G98" s="118">
        <f ca="1">IFERROR(NOW()-F98,"-")</f>
        <v>45949.257470138888</v>
      </c>
      <c r="H98" s="117"/>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3"/>
    </row>
  </sheetData>
  <dataValidations count="2">
    <dataValidation allowBlank="1" showInputMessage="1" showErrorMessage="1" sqref="E1" xr:uid="{4D935161-CDD3-4592-B877-3FB59C99E142}"/>
    <dataValidation type="list" allowBlank="1" showInputMessage="1" showErrorMessage="1" sqref="E3:E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8"/>
  <sheetViews>
    <sheetView tabSelected="1" workbookViewId="0">
      <selection activeCell="D2" sqref="D2:D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4.699218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5" ca="1" si="0">IFERROR(NOW()-F2,"-")</f>
        <v>45949.257470138888</v>
      </c>
      <c r="H2" s="22"/>
      <c r="I2" s="19" t="str">
        <f>IFERROR(VLOOKUP(D2,DB!A:F,6,0),"")</f>
        <v/>
      </c>
      <c r="J2" s="18" t="str">
        <f>IFERROR(VLOOKUP(D2,DB!A:G,7,0),"")</f>
        <v/>
      </c>
      <c r="K2" s="47"/>
      <c r="L2" s="23" t="str">
        <f>IFERROR(VLOOKUP(D2,DB!A:I,9,0),"")</f>
        <v/>
      </c>
    </row>
    <row r="3" spans="1:13" ht="15" customHeight="1">
      <c r="A3" s="19"/>
      <c r="B3" s="64" t="str">
        <f>IFERROR(VLOOKUP(D3,DB!A:K,11,0),"")</f>
        <v/>
      </c>
      <c r="C3" s="64"/>
      <c r="D3" s="18"/>
      <c r="E3" s="18"/>
      <c r="F3" s="20"/>
      <c r="G3" s="21">
        <f t="shared" ca="1" si="0"/>
        <v>45949.257470138888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45949.257470138888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45949.257470138888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45949.257470138888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45949.257470138888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45949.257470138888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45949.257470138888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45949.257470138888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45949.257470138888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45949.257470138888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45949.257470138888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45949.257470138888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45949.257470138888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45949.257470138888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45949.257470138888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45949.257470138888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45949.257470138888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45949.257470138888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45949.257470138888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45949.257470138888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45949.257470138888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45949.257470138888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45949.257470138888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45949.257470138888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45949.257470138888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45949.257470138888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45949.257470138888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45949.257470138888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45949.257470138888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45949.257470138888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45949.257470138888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45949.257470138888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45949.257470138888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45949.257470138888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45949.257470138888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45949.257470138888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45949.257470138888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45949.257470138888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45949.257470138888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45949.257470138888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45949.257470138888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45949.257470138888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0"/>
        <v>45949.257470138888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ref="G46:G109" ca="1" si="1">IFERROR(NOW()-F46,"-")</f>
        <v>45949.257470138888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45949.257470138888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45949.257470138888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45949.257470138888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45949.257470138888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45949.257470138888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45949.257470138888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45949.257470138888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45949.257470138888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45949.257470138888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45949.257470138888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45949.257470138888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45949.257470138888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45949.257470138888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45949.257470138888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45949.257470138888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45949.257470138888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45949.257470138888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45949.257470138888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45949.257470138888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45949.257470138888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45949.257470138888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45949.257470138888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45949.257470138888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45949.257470138888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45949.257470138888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45949.257470138888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45949.257470138888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45949.257470138888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45949.257470138888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45949.257470138888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45949.257470138888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45949.257470138888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45949.257470138888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45949.257470138888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45949.257470138888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45949.257470138888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45949.257470138888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45949.257470138888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45949.257470138888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45949.257470138888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45949.257470138888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45949.257470138888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45949.257470138888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45949.257470138888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45949.257470138888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45949.257470138888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45949.257470138888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45949.257470138888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45949.257470138888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45949.257470138888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45949.257470138888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45949.257470138888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45949.257470138888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45949.257470138888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45949.257470138888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45949.257470138888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45949.257470138888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45949.257470138888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45949.257470138888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45949.257470138888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45949.257470138888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45949.257470138888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1"/>
        <v>45949.257470138888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ref="G110:G173" ca="1" si="2">IFERROR(NOW()-F110,"-")</f>
        <v>45949.257470138888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45949.257470138888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45949.257470138888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45949.257470138888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45949.257470138888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45949.257470138888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45949.257470138888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45949.257470138888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45949.257470138888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45949.257470138888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45949.257470138888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45949.257470138888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45949.257470138888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45949.257470138888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45949.257470138888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45949.257470138888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45949.257470138888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45949.257470138888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45949.257470138888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45949.257470138888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45949.257470138888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45949.257470138888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45949.257470138888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45949.257470138888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45949.257470138888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45949.257470138888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45949.257470138888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45949.257470138888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45949.257470138888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45949.257470138888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45949.257470138888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45949.257470138888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45949.257470138888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45949.257470138888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45949.257470138888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45949.257470138888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45949.257470138888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45949.257470138888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45949.257470138888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45949.257470138888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45949.257470138888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45949.257470138888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45949.257470138888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45949.257470138888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45949.257470138888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45949.257470138888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45949.257470138888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45949.257470138888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45949.257470138888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45949.257470138888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45949.257470138888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45949.257470138888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45949.257470138888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45949.257470138888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45949.257470138888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45949.257470138888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45949.257470138888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45949.257470138888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45949.257470138888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45949.257470138888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45949.257470138888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45949.257470138888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45949.257470138888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2"/>
        <v>45949.257470138888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ref="G174:G237" ca="1" si="3">IFERROR(NOW()-F174,"-")</f>
        <v>45949.257470138888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45949.257470138888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45949.257470138888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45949.257470138888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45949.257470138888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45949.257470138888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45949.257470138888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45949.257470138888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45949.257470138888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45949.257470138888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45949.257470138888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45949.257470138888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45949.257470138888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45949.257470138888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45949.257470138888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45949.257470138888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45949.257470138888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45949.257470138888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45949.257470138888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45949.257470138888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45949.257470138888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45949.257470138888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45949.257470138888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45949.257470138888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45949.257470138888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45949.257470138888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45949.257470138888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45949.257470138888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45949.257470138888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45949.257470138888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45949.257470138888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45949.257470138888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45949.257470138888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45949.257470138888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45949.257470138888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45949.257470138888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45949.257470138888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45949.257470138888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45949.257470138888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45949.257470138888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45949.257470138888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45949.257470138888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45949.257470138888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45949.257470138888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45949.257470138888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45949.257470138888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45949.257470138888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45949.257470138888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45949.257470138888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45949.257470138888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45949.257470138888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45949.257470138888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45949.257470138888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45949.257470138888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45949.257470138888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45949.257470138888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45949.257470138888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45949.257470138888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45949.257470138888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45949.257470138888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45949.257470138888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45949.257470138888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45949.257470138888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3"/>
        <v>45949.257470138888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ref="G238:G301" ca="1" si="4">IFERROR(NOW()-F238,"-")</f>
        <v>45949.257470138888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45949.257470138888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45949.257470138888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45949.257470138888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45949.257470138888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45949.257470138888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45949.257470138888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45949.257470138888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45949.257470138888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45949.257470138888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45949.257470138888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45949.257470138888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45949.257470138888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45949.257470138888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45949.257470138888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45949.257470138888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45949.257470138888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45949.257470138888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45949.257470138888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45949.257470138888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45949.257470138888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45949.257470138888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45949.257470138888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45949.257470138888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45949.257470138888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45949.257470138888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45949.257470138888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45949.257470138888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45949.257470138888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45949.257470138888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45949.257470138888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45949.257470138888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45949.257470138888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45949.257470138888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45949.257470138888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45949.257470138888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45949.257470138888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45949.257470138888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45949.257470138888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45949.257470138888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45949.257470138888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45949.257470138888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45949.257470138888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45949.257470138888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45949.257470138888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45949.257470138888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45949.257470138888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45949.257470138888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45949.257470138888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45949.257470138888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45949.257470138888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45949.257470138888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45949.257470138888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45949.257470138888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45949.257470138888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45949.257470138888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45949.257470138888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45949.257470138888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45949.257470138888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45949.257470138888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45949.257470138888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45949.257470138888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45949.257470138888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4"/>
        <v>45949.257470138888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ref="G302:G365" ca="1" si="5">IFERROR(NOW()-F302,"-")</f>
        <v>45949.257470138888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45949.257470138888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45949.257470138888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45949.257470138888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45949.257470138888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45949.257470138888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45949.257470138888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45949.257470138888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45949.257470138888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45949.257470138888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45949.257470138888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45949.257470138888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45949.257470138888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45949.257470138888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45949.257470138888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45949.257470138888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45949.257470138888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45949.257470138888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45949.257470138888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45949.257470138888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45949.257470138888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45949.257470138888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45949.257470138888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45949.257470138888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45949.257470138888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45949.257470138888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45949.257470138888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45949.257470138888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45949.257470138888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45949.257470138888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45949.257470138888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45949.257470138888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45949.257470138888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45949.257470138888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45949.257470138888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45949.257470138888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45949.257470138888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45949.257470138888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45949.257470138888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45949.257470138888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45949.257470138888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45949.257470138888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45949.257470138888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45949.257470138888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45949.257470138888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45949.257470138888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45949.257470138888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45949.257470138888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45949.257470138888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45949.257470138888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45949.257470138888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45949.257470138888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45949.257470138888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45949.257470138888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45949.257470138888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45949.257470138888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45949.257470138888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45949.257470138888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45949.257470138888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45949.257470138888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45949.257470138888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45949.257470138888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45949.257470138888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5"/>
        <v>45949.257470138888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ref="G366:G429" ca="1" si="6">IFERROR(NOW()-F366,"-")</f>
        <v>45949.257470138888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45949.257470138888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45949.257470138888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45949.257470138888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45949.257470138888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45949.257470138888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45949.257470138888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45949.257470138888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45949.257470138888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45949.257470138888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45949.257470138888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45949.257470138888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45949.257470138888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45949.257470138888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45949.257470138888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45949.257470138888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45949.257470138888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45949.257470138888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45949.257470138888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45949.257470138888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45949.257470138888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45949.257470138888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45949.257470138888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45949.257470138888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45949.257470138888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45949.257470138888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45949.257470138888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45949.257470138888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45949.257470138888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45949.257470138888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45949.257470138888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45949.257470138888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45949.257470138888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45949.257470138888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45949.257470138888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45949.257470138888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45949.257470138888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45949.257470138888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45949.257470138888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45949.257470138888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45949.257470138888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45949.257470138888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45949.257470138888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45949.257470138888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45949.257470138888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45949.257470138888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45949.257470138888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45949.257470138888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45949.257470138888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45949.257470138888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45949.257470138888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45949.257470138888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45949.257470138888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45949.257470138888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45949.257470138888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45949.257470138888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45949.257470138888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45949.257470138888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45949.257470138888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45949.257470138888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45949.257470138888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45949.257470138888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45949.257470138888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6"/>
        <v>45949.257470138888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ref="G430:G493" ca="1" si="7">IFERROR(NOW()-F430,"-")</f>
        <v>45949.257470138888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45949.257470138888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45949.257470138888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45949.257470138888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45949.257470138888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45949.257470138888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45949.257470138888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45949.257470138888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45949.257470138888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45949.257470138888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45949.257470138888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45949.257470138888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45949.257470138888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45949.257470138888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45949.257470138888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45949.257470138888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45949.257470138888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45949.257470138888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45949.257470138888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45949.257470138888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45949.257470138888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45949.257470138888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45949.257470138888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45949.257470138888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45949.257470138888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45949.257470138888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45949.257470138888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45949.257470138888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45949.257470138888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45949.257470138888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45949.257470138888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45949.257470138888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45949.257470138888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45949.257470138888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45949.257470138888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45949.257470138888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45949.257470138888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45949.257470138888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45949.257470138888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45949.257470138888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45949.257470138888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45949.257470138888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45949.257470138888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45949.257470138888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45949.257470138888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45949.257470138888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45949.257470138888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45949.257470138888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45949.257470138888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45949.257470138888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45949.257470138888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45949.257470138888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45949.257470138888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45949.257470138888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45949.257470138888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45949.257470138888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45949.257470138888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45949.257470138888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45949.257470138888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45949.257470138888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45949.257470138888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45949.257470138888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45949.257470138888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7"/>
        <v>45949.257470138888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ref="G494:G557" ca="1" si="8">IFERROR(NOW()-F494,"-")</f>
        <v>45949.257470138888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45949.257470138888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45949.257470138888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45949.257470138888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45949.257470138888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45949.257470138888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45949.257470138888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45949.257470138888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45949.257470138888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45949.257470138888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45949.257470138888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45949.257470138888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45949.257470138888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45949.257470138888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45949.257470138888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45949.257470138888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45949.257470138888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45949.257470138888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45949.257470138888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45949.257470138888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45949.257470138888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45949.257470138888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45949.257470138888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45949.257470138888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45949.257470138888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45949.257470138888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45949.257470138888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45949.257470138888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45949.257470138888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45949.257470138888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45949.257470138888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45949.257470138888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45949.257470138888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45949.257470138888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45949.257470138888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45949.257470138888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45949.257470138888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45949.257470138888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45949.257470138888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45949.257470138888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45949.257470138888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45949.257470138888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45949.257470138888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45949.257470138888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45949.257470138888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45949.257470138888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45949.257470138888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45949.257470138888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45949.257470138888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45949.257470138888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45949.257470138888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45949.257470138888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45949.257470138888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45949.257470138888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45949.257470138888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45949.257470138888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45949.257470138888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45949.257470138888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45949.257470138888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45949.257470138888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45949.257470138888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45949.257470138888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45949.257470138888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8"/>
        <v>45949.257470138888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ref="G558:G621" ca="1" si="9">IFERROR(NOW()-F558,"-")</f>
        <v>45949.257470138888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45949.257470138888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45949.257470138888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45949.257470138888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45949.257470138888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45949.257470138888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45949.257470138888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45949.257470138888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45949.257470138888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45949.257470138888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45949.257470138888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45949.257470138888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45949.257470138888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45949.257470138888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45949.257470138888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45949.257470138888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45949.257470138888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45949.257470138888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45949.257470138888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45949.257470138888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45949.257470138888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45949.257470138888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45949.257470138888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45949.257470138888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45949.257470138888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45949.257470138888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45949.257470138888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45949.257470138888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45949.257470138888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45949.257470138888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45949.257470138888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45949.257470138888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45949.257470138888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45949.257470138888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45949.257470138888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45949.257470138888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45949.257470138888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45949.257470138888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45949.257470138888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45949.257470138888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45949.257470138888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45949.257470138888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45949.257470138888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45949.257470138888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45949.257470138888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45949.257470138888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45949.257470138888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45949.257470138888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45949.257470138888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45949.257470138888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45949.257470138888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45949.257470138888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45949.257470138888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45949.257470138888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45949.257470138888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45949.257470138888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45949.257470138888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45949.257470138888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45949.257470138888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45949.257470138888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45949.257470138888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45949.257470138888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45949.257470138888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9"/>
        <v>45949.257470138888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ref="G622:G685" ca="1" si="10">IFERROR(NOW()-F622,"-")</f>
        <v>45949.257470138888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45949.257470138888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45949.257470138888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45949.257470138888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45949.257470138888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45949.257470138888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45949.257470138888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45949.257470138888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45949.257470138888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45949.257470138888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45949.257470138888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45949.257470138888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45949.257470138888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45949.257470138888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45949.257470138888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45949.257470138888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45949.257470138888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45949.257470138888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45949.257470138888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45949.257470138888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45949.257470138888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45949.257470138888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45949.257470138888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45949.257470138888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45949.257470138888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45949.257470138888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45949.257470138888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45949.257470138888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45949.257470138888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45949.257470138888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45949.257470138888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45949.257470138888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45949.257470138888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45949.257470138888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45949.257470138888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45949.257470138888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45949.257470138888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45949.257470138888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45949.257470138888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45949.257470138888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45949.257470138888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45949.257470138888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45949.257470138888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45949.257470138888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45949.257470138888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45949.257470138888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45949.257470138888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45949.257470138888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45949.257470138888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45949.257470138888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45949.257470138888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45949.257470138888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45949.257470138888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45949.257470138888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45949.257470138888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45949.257470138888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45949.257470138888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45949.257470138888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45949.257470138888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45949.257470138888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45949.257470138888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45949.257470138888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45949.257470138888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0"/>
        <v>45949.257470138888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ref="G686:G749" ca="1" si="11">IFERROR(NOW()-F686,"-")</f>
        <v>45949.257470138888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45949.257470138888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45949.257470138888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45949.257470138888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45949.257470138888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45949.257470138888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45949.257470138888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45949.257470138888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45949.257470138888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45949.257470138888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45949.257470138888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45949.257470138888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45949.257470138888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45949.257470138888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45949.257470138888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45949.257470138888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45949.257470138888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45949.257470138888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45949.257470138888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45949.257470138888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45949.257470138888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45949.257470138888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45949.257470138888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45949.257470138888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45949.257470138888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45949.257470138888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45949.257470138888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45949.257470138888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45949.257470138888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45949.257470138888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45949.257470138888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45949.257470138888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45949.257470138888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45949.257470138888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45949.257470138888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45949.257470138888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45949.257470138888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45949.257470138888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45949.257470138888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45949.257470138888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45949.257470138888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45949.257470138888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45949.257470138888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45949.257470138888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45949.257470138888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45949.257470138888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45949.257470138888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45949.257470138888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45949.257470138888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45949.257470138888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45949.257470138888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45949.257470138888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45949.257470138888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45949.257470138888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45949.257470138888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45949.257470138888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45949.257470138888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45949.257470138888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45949.257470138888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45949.257470138888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45949.257470138888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45949.257470138888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45949.257470138888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1"/>
        <v>45949.257470138888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ref="G750:G813" ca="1" si="12">IFERROR(NOW()-F750,"-")</f>
        <v>45949.257470138888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45949.257470138888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45949.257470138888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45949.257470138888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45949.257470138888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45949.257470138888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45949.257470138888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45949.257470138888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45949.257470138888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45949.257470138888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45949.257470138888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45949.257470138888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45949.257470138888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45949.257470138888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45949.257470138888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45949.257470138888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45949.257470138888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45949.257470138888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45949.257470138888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45949.257470138888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45949.257470138888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45949.257470138888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45949.257470138888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45949.257470138888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45949.257470138888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45949.257470138888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45949.257470138888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45949.257470138888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45949.257470138888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45949.257470138888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45949.257470138888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45949.257470138888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45949.257470138888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45949.257470138888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45949.257470138888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45949.257470138888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45949.257470138888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45949.257470138888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45949.257470138888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45949.257470138888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45949.257470138888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45949.257470138888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45949.257470138888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45949.257470138888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45949.257470138888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45949.257470138888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45949.257470138888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45949.257470138888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45949.257470138888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45949.257470138888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45949.257470138888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45949.257470138888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45949.257470138888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45949.257470138888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45949.257470138888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45949.257470138888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45949.257470138888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45949.257470138888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45949.257470138888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45949.257470138888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45949.257470138888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45949.257470138888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45949.257470138888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2"/>
        <v>45949.257470138888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ref="G814:G877" ca="1" si="13">IFERROR(NOW()-F814,"-")</f>
        <v>45949.257470138888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45949.257470138888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45949.257470138888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45949.257470138888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45949.257470138888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45949.257470138888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45949.257470138888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45949.257470138888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45949.257470138888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45949.257470138888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45949.257470138888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45949.257470138888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45949.257470138888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45949.257470138888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45949.257470138888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45949.257470138888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45949.257470138888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45949.257470138888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45949.257470138888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45949.257470138888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45949.257470138888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45949.257470138888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45949.257470138888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45949.257470138888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45949.257470138888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45949.257470138888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45949.257470138888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45949.257470138888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45949.257470138888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45949.257470138888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45949.257470138888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45949.257470138888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45949.257470138888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45949.257470138888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45949.257470138888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45949.257470138888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45949.257470138888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45949.257470138888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45949.257470138888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45949.257470138888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45949.257470138888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45949.257470138888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45949.257470138888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45949.257470138888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45949.257470138888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45949.257470138888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45949.257470138888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45949.257470138888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45949.257470138888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45949.257470138888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45949.257470138888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45949.257470138888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45949.257470138888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45949.257470138888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45949.257470138888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45949.257470138888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45949.257470138888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45949.257470138888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45949.257470138888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45949.257470138888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45949.257470138888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45949.257470138888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45949.257470138888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3"/>
        <v>45949.257470138888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ref="G878:G941" ca="1" si="14">IFERROR(NOW()-F878,"-")</f>
        <v>45949.257470138888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45949.257470138888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45949.257470138888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45949.257470138888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45949.257470138888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45949.257470138888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45949.257470138888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45949.257470138888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45949.257470138888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45949.257470138888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45949.257470138888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45949.257470138888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45949.257470138888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45949.257470138888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45949.257470138888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45949.257470138888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45949.257470138888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45949.257470138888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45949.257470138888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45949.257470138888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45949.257470138888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45949.257470138888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45949.257470138888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45949.257470138888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45949.257470138888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45949.257470138888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45949.257470138888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45949.257470138888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45949.257470138888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45949.257470138888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45949.257470138888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45949.257470138888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45949.257470138888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45949.257470138888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45949.257470138888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45949.257470138888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45949.257470138888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45949.257470138888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45949.257470138888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45949.257470138888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45949.257470138888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45949.257470138888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45949.257470138888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45949.257470138888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45949.257470138888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45949.257470138888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45949.257470138888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45949.257470138888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45949.257470138888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45949.257470138888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45949.257470138888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45949.257470138888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45949.257470138888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45949.257470138888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45949.257470138888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45949.257470138888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45949.257470138888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45949.257470138888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45949.257470138888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45949.257470138888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45949.257470138888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45949.257470138888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45949.257470138888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4"/>
        <v>45949.257470138888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ref="G942:G1005" ca="1" si="15">IFERROR(NOW()-F942,"-")</f>
        <v>45949.257470138888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45949.257470138888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45949.257470138888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45949.257470138888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45949.257470138888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45949.257470138888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45949.257470138888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45949.257470138888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45949.257470138888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45949.257470138888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45949.257470138888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45949.257470138888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45949.257470138888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45949.257470138888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45949.257470138888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45949.257470138888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45949.257470138888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45949.257470138888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45949.257470138888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45949.257470138888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45949.257470138888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45949.257470138888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45949.257470138888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45949.257470138888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45949.257470138888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45949.257470138888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45949.257470138888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45949.257470138888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45949.257470138888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45949.257470138888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45949.257470138888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45949.257470138888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45949.257470138888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45949.257470138888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45949.257470138888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45949.257470138888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45949.257470138888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45949.257470138888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45949.257470138888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45949.257470138888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45949.257470138888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45949.257470138888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45949.257470138888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45949.257470138888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45949.257470138888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45949.257470138888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45949.257470138888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45949.257470138888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45949.257470138888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45949.257470138888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45949.257470138888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45949.257470138888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45949.257470138888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45949.257470138888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45949.257470138888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45949.257470138888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45949.257470138888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45949.257470138888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45949.257470138888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45949.257470138888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45949.257470138888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45949.257470138888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45949.257470138888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5"/>
        <v>45949.257470138888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ref="G1006:G1069" ca="1" si="16">IFERROR(NOW()-F1006,"-")</f>
        <v>45949.257470138888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45949.257470138888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45949.257470138888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45949.257470138888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45949.257470138888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45949.257470138888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45949.257470138888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45949.257470138888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45949.257470138888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45949.257470138888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45949.257470138888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45949.257470138888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45949.257470138888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45949.257470138888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45949.257470138888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45949.257470138888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45949.257470138888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45949.257470138888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45949.257470138888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45949.257470138888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45949.257470138888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45949.257470138888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45949.257470138888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45949.257470138888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45949.257470138888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45949.257470138888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45949.257470138888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45949.257470138888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45949.257470138888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45949.257470138888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45949.257470138888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45949.257470138888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45949.257470138888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45949.257470138888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45949.257470138888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45949.257470138888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45949.257470138888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45949.257470138888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45949.257470138888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45949.257470138888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45949.257470138888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45949.257470138888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45949.257470138888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45949.257470138888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45949.257470138888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45949.257470138888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45949.257470138888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45949.257470138888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45949.257470138888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45949.257470138888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45949.257470138888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45949.257470138888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45949.257470138888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45949.257470138888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45949.257470138888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45949.257470138888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45949.257470138888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45949.257470138888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45949.257470138888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45949.257470138888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45949.257470138888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45949.257470138888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45949.257470138888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6"/>
        <v>45949.257470138888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ref="G1070:G1133" ca="1" si="17">IFERROR(NOW()-F1070,"-")</f>
        <v>45949.257470138888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45949.257470138888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45949.257470138888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45949.257470138888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45949.257470138888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45949.257470138888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45949.257470138888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45949.257470138888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45949.257470138888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45949.257470138888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45949.257470138888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45949.257470138888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45949.257470138888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45949.257470138888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45949.257470138888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45949.257470138888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45949.257470138888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45949.257470138888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45949.257470138888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45949.257470138888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45949.257470138888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45949.257470138888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45949.257470138888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45949.257470138888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45949.257470138888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45949.257470138888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45949.257470138888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45949.257470138888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45949.257470138888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45949.257470138888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45949.257470138888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45949.257470138888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45949.257470138888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45949.257470138888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45949.257470138888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45949.257470138888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45949.257470138888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45949.257470138888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45949.257470138888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45949.257470138888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45949.257470138888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45949.257470138888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45949.257470138888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45949.257470138888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45949.257470138888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45949.257470138888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45949.257470138888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45949.257470138888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45949.257470138888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45949.257470138888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45949.257470138888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45949.257470138888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45949.257470138888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45949.257470138888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45949.257470138888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45949.257470138888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45949.257470138888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45949.257470138888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45949.257470138888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45949.257470138888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45949.257470138888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45949.257470138888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45949.257470138888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7"/>
        <v>45949.257470138888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ref="G1134:G1148" ca="1" si="18">IFERROR(NOW()-F1134,"-")</f>
        <v>45949.257470138888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45949.257470138888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45949.257470138888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45949.257470138888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45949.257470138888</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45949.257470138888</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45949.257470138888</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45949.257470138888</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45949.257470138888</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45949.257470138888</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45949.257470138888</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45949.257470138888</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45949.257470138888</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45949.257470138888</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45949.257470138888</v>
      </c>
      <c r="H1148" s="22"/>
      <c r="I1148" s="19" t="str">
        <f>IFERROR(VLOOKUP(D1148,DB!A:F,6,0),"")</f>
        <v/>
      </c>
      <c r="J1148" s="18" t="str">
        <f>IFERROR(VLOOKUP(D1148,DB!A:G,7,0),"")</f>
        <v/>
      </c>
      <c r="K1148" s="47"/>
      <c r="L1148" s="23" t="str">
        <f>IFERROR(VLOOKUP(D1148,DB!A:I,9,0),"")</f>
        <v/>
      </c>
    </row>
  </sheetData>
  <dataValidations count="2">
    <dataValidation allowBlank="1" showInputMessage="1" showErrorMessage="1" sqref="E1" xr:uid="{5914219A-CB83-432D-936A-CC0CB6F3982A}"/>
    <dataValidation type="list" allowBlank="1" showInputMessage="1" showErrorMessage="1" sqref="E2:E11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7"/>
  <sheetViews>
    <sheetView workbookViewId="0">
      <selection activeCell="I15" sqref="I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39056</v>
      </c>
      <c r="B2" s="98" t="str">
        <f>IFERROR(VLOOKUP(D2,DB!A:K,11,0),"")</f>
        <v>R4</v>
      </c>
      <c r="C2" s="99">
        <v>1</v>
      </c>
      <c r="D2" s="95" t="s">
        <v>35082</v>
      </c>
      <c r="E2" s="100" t="s">
        <v>38964</v>
      </c>
      <c r="F2" s="101">
        <v>45703.480717592596</v>
      </c>
      <c r="G2" s="102">
        <f ca="1">IFERROR(NOW()-F2,"")</f>
        <v>245.77675254629139</v>
      </c>
      <c r="H2" s="101">
        <v>45703.474768518521</v>
      </c>
      <c r="I2" s="98" t="str">
        <f>IFERROR(VLOOKUP(D2,DB!A:F,6,0),"")</f>
        <v>SCECO</v>
      </c>
      <c r="J2" s="98" t="str">
        <f>IFERROR(VLOOKUP(D2,DB!A:G,7,0),"")</f>
        <v>Dead</v>
      </c>
      <c r="K2" s="103" t="s">
        <v>39057</v>
      </c>
      <c r="L2" s="95" t="str">
        <f>IFERROR(VLOOKUP(D2,DB!A:I,9,0),"")</f>
        <v>Latis</v>
      </c>
    </row>
    <row r="3" spans="1:16" ht="15" customHeight="1">
      <c r="A3" s="121" t="s">
        <v>39058</v>
      </c>
      <c r="B3" s="121" t="str">
        <f>IFERROR(VLOOKUP(D3,DB!A:K,11,0),"")</f>
        <v>R4</v>
      </c>
      <c r="C3" s="122">
        <v>2</v>
      </c>
      <c r="D3" s="123" t="s">
        <v>28178</v>
      </c>
      <c r="E3" s="100" t="s">
        <v>38964</v>
      </c>
      <c r="F3" s="125">
        <v>45947.495092592595</v>
      </c>
      <c r="G3" s="126">
        <f ca="1">IFERROR(NOW()-F3,"")</f>
        <v>1.7623775462925551</v>
      </c>
      <c r="H3" s="125">
        <v>45947.457812499997</v>
      </c>
      <c r="I3" s="121" t="str">
        <f>IFERROR(VLOOKUP(D3,DB!A:F,6,0),"")</f>
        <v>SCECO</v>
      </c>
      <c r="J3" s="121" t="str">
        <f>IFERROR(VLOOKUP(D3,DB!A:G,7,0),"")</f>
        <v>Dead</v>
      </c>
      <c r="K3" s="127" t="s">
        <v>39059</v>
      </c>
      <c r="L3" s="123" t="str">
        <f>IFERROR(VLOOKUP(D3,DB!A:I,9,0),"")</f>
        <v>Latis</v>
      </c>
    </row>
    <row r="4" spans="1:16" ht="15" customHeight="1">
      <c r="A4" s="121" t="s">
        <v>39060</v>
      </c>
      <c r="B4" s="121" t="str">
        <f>IFERROR(VLOOKUP(D4,DB!A:K,11,0),"")</f>
        <v>R4</v>
      </c>
      <c r="C4" s="122">
        <v>3</v>
      </c>
      <c r="D4" s="123" t="s">
        <v>35060</v>
      </c>
      <c r="E4" s="100" t="s">
        <v>38964</v>
      </c>
      <c r="F4" s="125"/>
      <c r="G4" s="126">
        <f ca="1">IFERROR(NOW()-F4,"")</f>
        <v>45949.257470138888</v>
      </c>
      <c r="H4" s="125">
        <v>45948.956307870372</v>
      </c>
      <c r="I4" s="121" t="str">
        <f>IFERROR(VLOOKUP(D4,DB!A:F,6,0),"")</f>
        <v>Generator-SG</v>
      </c>
      <c r="J4" s="121" t="str">
        <f>IFERROR(VLOOKUP(D4,DB!A:G,7,0),"")</f>
        <v>No BB Shifted</v>
      </c>
      <c r="K4" s="127" t="s">
        <v>39061</v>
      </c>
      <c r="L4" s="123" t="str">
        <f>IFERROR(VLOOKUP(D4,DB!A:I,9,0),"")</f>
        <v>Latis</v>
      </c>
    </row>
    <row r="5" spans="1:16" ht="15" customHeight="1">
      <c r="A5" s="121"/>
      <c r="B5" s="121" t="str">
        <f>IFERROR(VLOOKUP(D5,DB!A:K,11,0),"")</f>
        <v/>
      </c>
      <c r="C5" s="122"/>
      <c r="D5" s="123"/>
      <c r="E5" s="100"/>
      <c r="F5" s="125"/>
      <c r="G5" s="126">
        <f ca="1">IFERROR(NOW()-F5,"")</f>
        <v>45949.257470138888</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45949.257470138888</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45949.257470138888</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45949.257470138888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45949.257470138888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45949.257470138888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45949.257470138888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45949.257470138888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45949.257470138888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45949.257470138888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45949.257470138888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45949.257470138888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45949.257470138888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45949.257470138888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45949.257470138888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45949.257470138888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45949.257470138888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45949.257470138888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45949.257470138888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45949.257470138888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45949.257470138888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45949.257470138888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45949.257470138888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45949.257470138888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45949.257470138888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45949.257470138888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45949.257470138888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45949.257470138888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45949.257470138888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45949.257470138888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45949.257470138888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45949.257470138888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45949.257470138888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45949.257470138888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45949.257470138888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45949.257470138888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45949.257470138888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45949.257470138888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45949.257470138888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45949.257470138888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45949.257470138888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45949.257470138888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45949.257470138888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45949.257470138888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45949.257470138888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45949.257470138888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45949.257470138888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45949.257470138888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45949.257470138888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45949.257470138888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45949.257470138888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45949.257470138888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45949.257470138888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45949.257470138888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45949.257470138888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45949.257470138888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45949.257470138888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45949.257470138888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45949.257470138888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45949.257470138888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45949.257470138888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45949.257470138888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45949.257470138888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45949.257470138888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45949.257470138888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45949.257470138888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45949.257470138888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45949.257470138888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45949.257470138888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45949.257470138888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45949.257470138888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45949.257470138888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45949.257470138888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45949.257470138888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45949.257470138888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45949.257470138888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45949.257470138888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45949.257470138888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45949.257470138888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45949.257470138888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45949.257470138888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45949.257470138888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45949.257470138888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45949.257470138888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45949.257470138888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45949.257470138888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45949.257470138888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45949.257470138888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45949.257470138888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45949.257470138888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45949.257470138888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45949.257470138888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45949.257470138888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45949.257470138888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45949.257470138888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45949.257470138888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45949.257470138888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45949.257470138888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45949.257470138888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45949.257470138888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45949.257470138888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45949.257470138888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45949.257470138888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45949.257470138888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45949.257470138888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45949.257470138888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45949.257470138888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45949.257470138888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45949.257470138888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45949.257470138888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45949.257470138888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45949.257470138888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45949.257470138888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45949.257470138888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45949.257470138888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45949.257470138888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45949.257470138888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45949.257470138888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45949.257470138888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45949.257470138888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45949.257470138888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45949.257470138888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45949.257470138888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45949.257470138888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45949.257470138888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45949.257470138888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45949.257470138888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45949.257470138888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45949.257470138888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45949.257470138888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45949.257470138888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45949.257470138888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45949.257470138888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45949.257470138888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45949.257470138888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45949.257470138888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45949.257470138888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45949.257470138888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45949.257470138888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45949.257470138888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45949.257470138888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45949.257470138888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45949.257470138888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45949.257470138888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45949.257470138888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45949.257470138888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45949.257470138888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45949.257470138888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45949.257470138888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45949.257470138888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45949.257470138888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45949.257470138888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45949.257470138888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45949.257470138888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45949.257470138888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45949.257470138888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45949.257470138888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45949.257470138888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45949.257470138888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45949.257470138888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45949.257470138888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45949.257470138888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45949.257470138888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45949.257470138888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45949.257470138888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45949.257470138888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45949.257470138888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45949.257470138888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45949.257470138888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45949.257470138888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45949.257470138888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45949.257470138888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45949.257470138888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45949.257470138888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45949.257470138888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45949.257470138888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45949.257470138888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45949.257470138888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45949.257470138888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45949.257470138888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45949.257470138888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45949.257470138888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45949.257470138888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45949.257470138888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45949.257470138888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45949.257470138888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45949.257470138888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45949.257470138888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45949.257470138888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45949.257470138888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45949.257470138888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45949.257470138888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45949.257470138888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45949.257470138888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45949.257470138888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45949.257470138888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45949.257470138888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45949.257470138888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45949.257470138888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45949.257470138888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45949.257470138888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45949.257470138888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45949.257470138888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45949.257470138888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45949.257470138888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45949.257470138888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45949.257470138888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45949.257470138888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45949.257470138888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45949.257470138888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45949.257470138888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45949.257470138888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45949.257470138888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45949.257470138888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45949.257470138888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45949.257470138888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45949.257470138888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45949.257470138888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45949.257470138888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45949.257470138888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45949.257470138888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45949.257470138888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45949.257470138888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45949.257470138888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45949.257470138888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45949.257470138888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45949.257470138888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45949.257470138888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45949.257470138888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45949.257470138888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45949.257470138888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45949.257470138888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45949.257470138888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45949.257470138888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45949.257470138888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45949.257470138888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45949.257470138888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45949.257470138888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45949.257470138888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45949.257470138888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45949.257470138888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45949.257470138888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45949.257470138888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45949.257470138888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45949.257470138888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45949.257470138888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45949.257470138888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45949.257470138888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45949.257470138888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45949.257470138888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45949.257470138888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45949.257470138888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45949.257470138888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45949.257470138888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45949.257470138888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45949.257470138888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45949.257470138888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45949.257470138888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45949.257470138888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45949.257470138888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45949.257470138888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45949.257470138888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45949.257470138888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45949.257470138888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45949.257470138888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45949.257470138888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45949.257470138888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45949.257470138888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45949.257470138888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45949.257470138888</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45949.257470138888</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45949.257470138888</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45949.257470138888</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45949.257470138888</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45949.257470138888</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45949.257470138888</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45949.257470138888</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45949.257470138888</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45949.257470138888</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45949.257470138888</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45949.257470138888</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45949.257470138888</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45949.257470138888</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45949.257470138888</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45949.257470138888</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45949.257470138888</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45949.257470138888</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45949.257470138888</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45949.257470138888</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45949.257470138888</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45949.257470138888</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45949.257470138888</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45949.257470138888</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45949.257470138888</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45949.257470138888</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45949.257470138888</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45949.257470138888</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45949.257470138888</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45949.257470138888</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45949.257470138888</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45949.257470138888</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45949.257470138888</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45949.257470138888</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45949.257470138888</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45949.257470138888</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45949.257470138888</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45949.257470138888</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45949.257470138888</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45949.257470138888</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45949.257470138888</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45949.257470138888</v>
      </c>
      <c r="H315" s="125"/>
      <c r="I315" s="121" t="str">
        <f>IFERROR(VLOOKUP(D315,DB!A:F,6,0),"")</f>
        <v/>
      </c>
      <c r="J315" s="121" t="str">
        <f>IFERROR(VLOOKUP(D315,DB!A:G,7,0),"")</f>
        <v/>
      </c>
      <c r="K315" s="127"/>
      <c r="L315" s="123" t="str">
        <f>IFERROR(VLOOKUP(D315,DB!A:I,9,0),"")</f>
        <v/>
      </c>
    </row>
    <row r="316" spans="1:12" ht="15" customHeight="1">
      <c r="A316" s="121"/>
      <c r="B316" s="121" t="str">
        <f>IFERROR(VLOOKUP(D316,DB!A:K,11,0),"")</f>
        <v/>
      </c>
      <c r="C316" s="122"/>
      <c r="D316" s="123"/>
      <c r="E316" s="124"/>
      <c r="F316" s="125"/>
      <c r="G316" s="126">
        <f ca="1">IFERROR(NOW()-F316,"")</f>
        <v>45949.257470138888</v>
      </c>
      <c r="H316" s="125"/>
      <c r="I316" s="121" t="str">
        <f>IFERROR(VLOOKUP(D316,DB!A:F,6,0),"")</f>
        <v/>
      </c>
      <c r="J316" s="121" t="str">
        <f>IFERROR(VLOOKUP(D316,DB!A:G,7,0),"")</f>
        <v/>
      </c>
      <c r="K316" s="127"/>
      <c r="L316" s="123" t="str">
        <f>IFERROR(VLOOKUP(D316,DB!A:I,9,0),"")</f>
        <v/>
      </c>
    </row>
    <row r="317" spans="1:12" ht="15" customHeight="1">
      <c r="A317" s="128"/>
      <c r="B317" s="128" t="str">
        <f>IFERROR(VLOOKUP(D317,DB!A:K,11,0),"")</f>
        <v/>
      </c>
      <c r="C317" s="129"/>
      <c r="D317" s="130"/>
      <c r="E317" s="131"/>
      <c r="F317" s="132"/>
      <c r="G317" s="133">
        <f ca="1">IFERROR(NOW()-F317,"")</f>
        <v>45949.257470138888</v>
      </c>
      <c r="H317" s="132"/>
      <c r="I317" s="128" t="str">
        <f>IFERROR(VLOOKUP(D317,DB!A:F,6,0),"")</f>
        <v/>
      </c>
      <c r="J317" s="128" t="str">
        <f>IFERROR(VLOOKUP(D317,DB!A:G,7,0),"")</f>
        <v/>
      </c>
      <c r="K317" s="134"/>
      <c r="L317" s="130" t="str">
        <f>IFERROR(VLOOKUP(D317,DB!A:I,9,0),"")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6"/>
  <sheetViews>
    <sheetView workbookViewId="0">
      <selection activeCell="D5" sqref="D5"/>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7"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39062</v>
      </c>
      <c r="B2" s="37" t="str">
        <f>IFERROR(VLOOKUP(D2,DB!A:K,11,0),"")</f>
        <v>R5</v>
      </c>
      <c r="C2" s="37">
        <v>3</v>
      </c>
      <c r="D2" s="120" t="s">
        <v>36000</v>
      </c>
      <c r="E2" s="37" t="s">
        <v>38964</v>
      </c>
      <c r="F2" s="38">
        <v>45891.832060185188</v>
      </c>
      <c r="G2" s="151">
        <f ca="1">IFERROR(NOW()-F2,"")</f>
        <v>57.425409953699273</v>
      </c>
      <c r="H2" s="38">
        <v>45891.790393518517</v>
      </c>
      <c r="I2" s="37" t="str">
        <f>IFERROR(VLOOKUP(D2,DB!A:F,6,0),"")</f>
        <v>Generator-SG</v>
      </c>
      <c r="J2" s="37" t="str">
        <f>IFERROR(VLOOKUP(D2,DB!A:G,7,0),"")</f>
        <v>Vandalized</v>
      </c>
      <c r="K2" s="37" t="s">
        <v>39063</v>
      </c>
      <c r="L2" s="37" t="str">
        <f>IFERROR(VLOOKUP(D2,DB!A:I,9,0),"")</f>
        <v>Latis</v>
      </c>
      <c r="M2" s="119"/>
    </row>
    <row r="3" spans="1:13" ht="30.75">
      <c r="A3" s="37" t="s">
        <v>39064</v>
      </c>
      <c r="B3" s="37" t="str">
        <f>IFERROR(VLOOKUP(D3,DB!A:K,11,0),"")</f>
        <v>R5</v>
      </c>
      <c r="C3" s="37">
        <v>1</v>
      </c>
      <c r="D3" s="37" t="s">
        <v>31295</v>
      </c>
      <c r="E3" s="37" t="s">
        <v>39047</v>
      </c>
      <c r="F3" s="38">
        <v>45926.188877314817</v>
      </c>
      <c r="G3" s="151">
        <f t="shared" ref="G3" ca="1" si="0">IFERROR(NOW()-F3,"")</f>
        <v>23.068592824070947</v>
      </c>
      <c r="H3" s="38">
        <v>45926.158159722225</v>
      </c>
      <c r="I3" s="37" t="str">
        <f>IFERROR(VLOOKUP(D3,DB!A:F,6,0),"")</f>
        <v>SCECO</v>
      </c>
      <c r="J3" s="37" t="str">
        <f>IFERROR(VLOOKUP(D3,DB!A:G,7,0),"")</f>
        <v>Good</v>
      </c>
      <c r="K3" s="37" t="s">
        <v>39065</v>
      </c>
      <c r="L3" s="37" t="str">
        <f>IFERROR(VLOOKUP(D3,DB!A:I,9,0),"")</f>
        <v>Latis</v>
      </c>
      <c r="M3" s="119"/>
    </row>
    <row r="4" spans="1:13" ht="30.75">
      <c r="A4" s="37" t="s">
        <v>39066</v>
      </c>
      <c r="B4" s="37" t="str">
        <f>IFERROR(VLOOKUP(D4,DB!A:K,11,0),"")</f>
        <v>R5</v>
      </c>
      <c r="C4" s="37">
        <v>2</v>
      </c>
      <c r="D4" s="37" t="s">
        <v>31159</v>
      </c>
      <c r="E4" s="37" t="s">
        <v>38964</v>
      </c>
      <c r="F4" s="38">
        <v>45944.771574074075</v>
      </c>
      <c r="G4" s="39">
        <f t="shared" ref="G4" ca="1" si="1">IFERROR(NOW()-F4,"")</f>
        <v>4.4858960648125503</v>
      </c>
      <c r="H4" s="38">
        <v>45944.676192129627</v>
      </c>
      <c r="I4" s="37" t="str">
        <f>IFERROR(VLOOKUP(D4,DB!A:F,6,0),"")</f>
        <v>SCECO</v>
      </c>
      <c r="J4" s="37" t="str">
        <f>IFERROR(VLOOKUP(D4,DB!A:G,7,0),"")</f>
        <v>Dead</v>
      </c>
      <c r="K4" s="37" t="s">
        <v>39067</v>
      </c>
      <c r="L4" s="37" t="str">
        <f>IFERROR(VLOOKUP(D4,DB!A:I,9,0),"")</f>
        <v>Latis</v>
      </c>
    </row>
    <row r="5" spans="1:13" ht="45.75">
      <c r="A5" s="164" t="s">
        <v>39068</v>
      </c>
      <c r="B5" s="164" t="str">
        <f>IFERROR(VLOOKUP(D5,DB!A:K,11,0),"")</f>
        <v>R5</v>
      </c>
      <c r="C5" s="164">
        <v>1</v>
      </c>
      <c r="D5" s="164" t="s">
        <v>34747</v>
      </c>
      <c r="E5" s="164" t="s">
        <v>39047</v>
      </c>
      <c r="F5" s="165">
        <v>45948.661111111112</v>
      </c>
      <c r="G5" s="166">
        <f ca="1">IFERROR(NOW()-F5,"")</f>
        <v>0.59635902777517913</v>
      </c>
      <c r="H5" s="165">
        <v>45948.661111111112</v>
      </c>
      <c r="I5" s="164" t="str">
        <f>IFERROR(VLOOKUP(D5,DB!A:F,6,0),"")</f>
        <v>SCECO</v>
      </c>
      <c r="J5" s="164" t="str">
        <f>IFERROR(VLOOKUP(D5,DB!A:G,7,0),"")</f>
        <v>Dead</v>
      </c>
      <c r="K5" s="164" t="s">
        <v>39069</v>
      </c>
      <c r="L5" s="164" t="str">
        <f>IFERROR(VLOOKUP(D5,DB!A:I,9,0),"")</f>
        <v>Latis</v>
      </c>
    </row>
    <row r="6" spans="1:13" ht="15">
      <c r="A6" s="164"/>
      <c r="B6" s="164" t="str">
        <f>IFERROR(VLOOKUP(D6,DB!A:K,11,0),"")</f>
        <v/>
      </c>
      <c r="C6" s="164"/>
      <c r="D6" s="164"/>
      <c r="E6" s="164"/>
      <c r="F6" s="165"/>
      <c r="G6" s="166">
        <f ca="1">IFERROR(NOW()-F6,"")</f>
        <v>45949.257470138888</v>
      </c>
      <c r="H6" s="165"/>
      <c r="I6" s="164" t="str">
        <f>IFERROR(VLOOKUP(D6,DB!A:F,6,0),"")</f>
        <v/>
      </c>
      <c r="J6" s="164" t="str">
        <f>IFERROR(VLOOKUP(D6,DB!A:G,7,0),"")</f>
        <v/>
      </c>
      <c r="K6" s="164"/>
      <c r="L6" s="164" t="str">
        <f>IFERROR(VLOOKUP(D6,DB!A:I,9,0),"")</f>
        <v/>
      </c>
    </row>
    <row r="7" spans="1:13" ht="15.75">
      <c r="A7" s="164"/>
      <c r="B7" s="164" t="str">
        <f>IFERROR(VLOOKUP(D7,DB!A:K,11,0),"")</f>
        <v/>
      </c>
      <c r="C7" s="164"/>
      <c r="D7" s="167"/>
      <c r="E7" s="164"/>
      <c r="F7" s="165"/>
      <c r="G7" s="166">
        <f ca="1">IFERROR(NOW()-F7,"")</f>
        <v>45949.257470138888</v>
      </c>
      <c r="H7" s="165"/>
      <c r="I7" s="164" t="str">
        <f>IFERROR(VLOOKUP(D7,DB!A:F,6,0),"")</f>
        <v/>
      </c>
      <c r="J7" s="164" t="str">
        <f>IFERROR(VLOOKUP(D7,DB!A:G,7,0),"")</f>
        <v/>
      </c>
      <c r="K7" s="164"/>
      <c r="L7" s="164" t="str">
        <f>IFERROR(VLOOKUP(D7,DB!A:I,9,0),"")</f>
        <v/>
      </c>
    </row>
    <row r="8" spans="1:13" ht="15">
      <c r="A8" s="164"/>
      <c r="B8" s="164" t="str">
        <f>IFERROR(VLOOKUP(D8,DB!A:K,11,0),"")</f>
        <v/>
      </c>
      <c r="C8" s="164"/>
      <c r="D8" s="164"/>
      <c r="E8" s="164"/>
      <c r="F8" s="165"/>
      <c r="G8" s="166">
        <f ca="1">IFERROR(NOW()-F8,"")</f>
        <v>45949.257470138888</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45949.257470138888</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45949.257470138888</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45949.257470138888</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45949.257470138888</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45949.257470138888</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45949.257470138888</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45949.257470138888</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45949.257470138888</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45949.257470138888</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45949.257470138888</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45949.257470138888</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45949.257470138888</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45949.257470138888</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45949.257470138888</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45949.257470138888</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45949.257470138888</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45949.257470138888</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45949.257470138888</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45949.257470138888</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45949.257470138888</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45949.257470138888</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45949.257470138888</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45949.257470138888</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45949.257470138888</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45949.257470138888</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45949.257470138888</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45949.257470138888</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45949.257470138888</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45949.257470138888</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45949.257470138888</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45949.257470138888</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45949.257470138888</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45949.257470138888</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45949.257470138888</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45949.257470138888</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45949.257470138888</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45949.257470138888</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45949.257470138888</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45949.257470138888</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45949.257470138888</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45949.257470138888</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45949.257470138888</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45949.257470138888</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45949.257470138888</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45949.257470138888</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45949.257470138888</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45949.257470138888</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45949.257470138888</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45949.257470138888</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45949.257470138888</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45949.257470138888</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45949.257470138888</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45949.257470138888</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45949.257470138888</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45949.257470138888</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45949.257470138888</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45949.257470138888</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45949.257470138888</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45949.257470138888</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45949.257470138888</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45949.257470138888</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45949.257470138888</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45949.257470138888</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45949.257470138888</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45949.257470138888</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45949.257470138888</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45949.257470138888</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45949.257470138888</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45949.257470138888</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45949.257470138888</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45949.257470138888</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45949.257470138888</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45949.257470138888</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45949.257470138888</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45949.257470138888</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45949.257470138888</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45949.257470138888</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45949.257470138888</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45949.257470138888</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45949.257470138888</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45949.257470138888</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45949.257470138888</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45949.257470138888</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45949.257470138888</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45949.257470138888</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45949.257470138888</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45949.257470138888</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45949.257470138888</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45949.257470138888</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45949.257470138888</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45949.257470138888</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45949.257470138888</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45949.257470138888</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45949.257470138888</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45949.257470138888</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45949.257470138888</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45949.257470138888</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45949.257470138888</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45949.257470138888</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45949.257470138888</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45949.257470138888</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45949.257470138888</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45949.257470138888</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45949.257470138888</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45949.257470138888</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45949.257470138888</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45949.257470138888</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45949.257470138888</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45949.257470138888</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45949.257470138888</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45949.257470138888</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45949.257470138888</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45949.257470138888</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45949.257470138888</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45949.257470138888</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45949.257470138888</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45949.257470138888</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45949.257470138888</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45949.257470138888</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45949.257470138888</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45949.257470138888</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45949.257470138888</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45949.257470138888</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45949.257470138888</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45949.257470138888</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45949.257470138888</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45949.257470138888</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45949.257470138888</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45949.257470138888</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45949.257470138888</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45949.257470138888</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45949.257470138888</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45949.257470138888</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45949.257470138888</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45949.257470138888</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45949.257470138888</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45949.257470138888</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45949.257470138888</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45949.257470138888</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45949.257470138888</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45949.257470138888</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45949.257470138888</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45949.257470138888</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45949.257470138888</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45949.257470138888</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45949.257470138888</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45949.257470138888</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45949.257470138888</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45949.257470138888</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45949.257470138888</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45949.257470138888</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45949.257470138888</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45949.257470138888</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45949.257470138888</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45949.257470138888</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45949.257470138888</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45949.257470138888</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45949.257470138888</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45949.257470138888</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45949.257470138888</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45949.257470138888</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45949.257470138888</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45949.257470138888</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45949.257470138888</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45949.257470138888</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45949.257470138888</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45949.257470138888</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45949.257470138888</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45949.257470138888</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45949.257470138888</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45949.257470138888</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45949.257470138888</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45949.257470138888</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45949.257470138888</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45949.257470138888</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45949.257470138888</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45949.257470138888</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45949.257470138888</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45949.257470138888</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45949.257470138888</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45949.257470138888</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45949.257470138888</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45949.257470138888</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45949.257470138888</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45949.257470138888</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45949.257470138888</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45949.257470138888</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45949.257470138888</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45949.257470138888</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45949.257470138888</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45949.257470138888</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45949.257470138888</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45949.257470138888</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45949.257470138888</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45949.257470138888</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45949.257470138888</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45949.257470138888</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45949.257470138888</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45949.257470138888</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45949.257470138888</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45949.257470138888</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45949.257470138888</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45949.257470138888</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45949.257470138888</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45949.257470138888</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45949.257470138888</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45949.257470138888</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45949.257470138888</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45949.257470138888</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45949.257470138888</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45949.257470138888</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45949.257470138888</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45949.257470138888</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45949.257470138888</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45949.257470138888</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45949.257470138888</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45949.257470138888</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45949.257470138888</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45949.257470138888</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45949.257470138888</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45949.257470138888</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45949.257470138888</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45949.257470138888</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45949.257470138888</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45949.257470138888</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45949.257470138888</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45949.257470138888</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45949.257470138888</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45949.257470138888</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45949.257470138888</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45949.257470138888</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45949.257470138888</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45949.257470138888</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45949.257470138888</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45949.257470138888</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45949.257470138888</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45949.257470138888</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45949.257470138888</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45949.257470138888</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45949.257470138888</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45949.257470138888</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45949.257470138888</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45949.257470138888</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45949.257470138888</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45949.257470138888</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45949.257470138888</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45949.257470138888</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45949.257470138888</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45949.257470138888</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45949.257470138888</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45949.257470138888</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45949.257470138888</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45949.257470138888</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45949.257470138888</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45949.257470138888</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45949.257470138888</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45949.257470138888</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45949.257470138888</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45949.257470138888</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45949.257470138888</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45949.257470138888</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45949.257470138888</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45949.257470138888</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45949.257470138888</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45949.257470138888</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45949.257470138888</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45949.257470138888</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45949.257470138888</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45949.257470138888</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45949.257470138888</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45949.257470138888</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45949.257470138888</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45949.257470138888</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45949.257470138888</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45949.257470138888</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45949.257470138888</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45949.257470138888</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45949.257470138888</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45949.257470138888</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45949.257470138888</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45949.257470138888</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45949.257470138888</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45949.257470138888</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45949.257470138888</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45949.257470138888</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45949.257470138888</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45949.257470138888</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45949.257470138888</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45949.257470138888</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45949.257470138888</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45949.257470138888</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45949.257470138888</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45949.257470138888</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45949.257470138888</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45949.257470138888</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45949.257470138888</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45949.257470138888</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45949.257470138888</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45949.257470138888</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45949.257470138888</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45949.257470138888</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45949.257470138888</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45949.257470138888</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45949.257470138888</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45949.257470138888</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45949.257470138888</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45949.257470138888</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45949.257470138888</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45949.257470138888</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45949.257470138888</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45949.257470138888</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45949.257470138888</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45949.257470138888</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45949.257470138888</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45949.257470138888</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45949.257470138888</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45949.257470138888</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45949.257470138888</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45949.257470138888</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45949.257470138888</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45949.257470138888</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45949.257470138888</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45949.257470138888</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45949.257470138888</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45949.257470138888</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45949.257470138888</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45949.257470138888</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45949.257470138888</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45949.257470138888</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45949.257470138888</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45949.257470138888</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45949.257470138888</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45949.257470138888</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45949.257470138888</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45949.257470138888</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45949.257470138888</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45949.257470138888</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45949.257470138888</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45949.257470138888</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45949.257470138888</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45949.257470138888</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45949.257470138888</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45949.257470138888</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45949.257470138888</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45949.257470138888</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45949.257470138888</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45949.257470138888</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45949.257470138888</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45949.257470138888</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45949.257470138888</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45949.257470138888</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45949.257470138888</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45949.257470138888</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45949.257470138888</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45949.257470138888</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45949.257470138888</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45949.257470138888</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45949.257470138888</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45949.257470138888</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45949.257470138888</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45949.257470138888</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45949.257470138888</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45949.257470138888</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45949.257470138888</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45949.257470138888</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45949.257470138888</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45949.257470138888</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45949.257470138888</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45949.257470138888</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45949.257470138888</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45949.257470138888</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45949.257470138888</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45949.257470138888</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45949.257470138888</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45949.257470138888</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45949.257470138888</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45949.257470138888</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45949.257470138888</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45949.257470138888</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45949.257470138888</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45949.257470138888</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45949.257470138888</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45949.257470138888</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45949.257470138888</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45949.257470138888</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45949.257470138888</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45949.257470138888</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45949.257470138888</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45949.257470138888</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45949.257470138888</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45949.257470138888</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45949.257470138888</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45949.257470138888</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45949.257470138888</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45949.257470138888</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45949.257470138888</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45949.257470138888</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45949.257470138888</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45949.257470138888</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45949.257470138888</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45949.257470138888</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45949.257470138888</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45949.257470138888</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45949.257470138888</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45949.257470138888</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45949.257470138888</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45949.257470138888</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45949.257470138888</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45949.257470138888</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45949.257470138888</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45949.257470138888</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45949.257470138888</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45949.257470138888</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45949.257470138888</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45949.257470138888</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45949.257470138888</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45949.257470138888</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45949.257470138888</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45949.257470138888</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45949.257470138888</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45949.257470138888</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45949.257470138888</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45949.257470138888</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45949.257470138888</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45949.257470138888</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45949.257470138888</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45949.257470138888</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45949.257470138888</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45949.257470138888</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45949.257470138888</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45949.257470138888</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45949.257470138888</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45949.257470138888</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45949.257470138888</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45949.257470138888</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45949.257470138888</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45949.257470138888</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45949.257470138888</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45949.257470138888</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45949.257470138888</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45949.257470138888</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45949.257470138888</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45949.257470138888</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45949.257470138888</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45949.257470138888</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45949.257470138888</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45949.257470138888</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45949.257470138888</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45949.257470138888</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45949.257470138888</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45949.257470138888</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45949.257470138888</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45949.257470138888</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45949.257470138888</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45949.257470138888</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45949.257470138888</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45949.257470138888</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45949.257470138888</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45949.257470138888</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45949.257470138888</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45949.257470138888</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45949.257470138888</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45949.257470138888</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45949.257470138888</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45949.257470138888</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45949.257470138888</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45949.257470138888</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45949.257470138888</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45949.257470138888</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45949.257470138888</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45949.257470138888</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45949.257470138888</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45949.257470138888</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45949.257470138888</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45949.257470138888</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45949.257470138888</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45949.257470138888</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45949.257470138888</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45949.257470138888</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45949.257470138888</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45949.257470138888</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45949.257470138888</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45949.257470138888</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45949.257470138888</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45949.257470138888</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45949.257470138888</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45949.257470138888</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45949.257470138888</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45949.257470138888</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45949.257470138888</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45949.257470138888</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45949.257470138888</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45949.257470138888</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45949.257470138888</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45949.257470138888</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45949.257470138888</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45949.257470138888</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45949.257470138888</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45949.257470138888</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45949.257470138888</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45949.257470138888</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45949.257470138888</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45949.257470138888</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45949.257470138888</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45949.257470138888</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45949.257470138888</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45949.257470138888</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45949.257470138888</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45949.257470138888</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45949.257470138888</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45949.257470138888</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45949.257470138888</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45949.257470138888</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45949.257470138888</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45949.257470138888</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45949.257470138888</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45949.257470138888</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45949.257470138888</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45949.257470138888</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45949.257470138888</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45949.257470138888</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45949.257470138888</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45949.257470138888</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45949.257470138888</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45949.257470138888</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45949.257470138888</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45949.257470138888</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45949.257470138888</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45949.257470138888</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45949.257470138888</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45949.257470138888</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45949.257470138888</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45949.257470138888</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45949.257470138888</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45949.257470138888</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45949.257470138888</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45949.257470138888</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45949.257470138888</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45949.257470138888</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45949.257470138888</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45949.257470138888</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45949.257470138888</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45949.257470138888</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45949.257470138888</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45949.257470138888</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45949.257470138888</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45949.257470138888</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45949.257470138888</v>
      </c>
      <c r="H556" s="165"/>
      <c r="I556" s="164" t="str">
        <f>IFERROR(VLOOKUP(D556,DB!A:F,6,0),"")</f>
        <v/>
      </c>
      <c r="J556" s="164" t="str">
        <f>IFERROR(VLOOKUP(D556,DB!A:G,7,0),"")</f>
        <v/>
      </c>
      <c r="K556" s="164"/>
      <c r="L556" s="164" t="str">
        <f>IFERROR(VLOOKUP(D556,DB!A:I,9,0),"")</f>
        <v/>
      </c>
    </row>
    <row r="557" spans="1:12" ht="15">
      <c r="A557" s="164"/>
      <c r="B557" s="164" t="str">
        <f>IFERROR(VLOOKUP(D557,DB!A:K,11,0),"")</f>
        <v/>
      </c>
      <c r="C557" s="164"/>
      <c r="D557" s="164"/>
      <c r="E557" s="164"/>
      <c r="F557" s="165"/>
      <c r="G557" s="166">
        <f ca="1">IFERROR(NOW()-F557,"")</f>
        <v>45949.257470138888</v>
      </c>
      <c r="H557" s="165"/>
      <c r="I557" s="164" t="str">
        <f>IFERROR(VLOOKUP(D557,DB!A:F,6,0),"")</f>
        <v/>
      </c>
      <c r="J557" s="164" t="str">
        <f>IFERROR(VLOOKUP(D557,DB!A:G,7,0),"")</f>
        <v/>
      </c>
      <c r="K557" s="164"/>
      <c r="L557" s="164" t="str">
        <f>IFERROR(VLOOKUP(D557,DB!A:I,9,0),"")</f>
        <v/>
      </c>
    </row>
    <row r="558" spans="1:12" ht="15">
      <c r="A558" s="164"/>
      <c r="B558" s="164" t="str">
        <f>IFERROR(VLOOKUP(D558,DB!A:K,11,0),"")</f>
        <v/>
      </c>
      <c r="C558" s="164"/>
      <c r="D558" s="164"/>
      <c r="E558" s="164"/>
      <c r="F558" s="165"/>
      <c r="G558" s="166">
        <f ca="1">IFERROR(NOW()-F558,"")</f>
        <v>45949.257470138888</v>
      </c>
      <c r="H558" s="165"/>
      <c r="I558" s="164" t="str">
        <f>IFERROR(VLOOKUP(D558,DB!A:F,6,0),"")</f>
        <v/>
      </c>
      <c r="J558" s="164" t="str">
        <f>IFERROR(VLOOKUP(D558,DB!A:G,7,0),"")</f>
        <v/>
      </c>
      <c r="K558" s="164"/>
      <c r="L558" s="164" t="str">
        <f>IFERROR(VLOOKUP(D558,DB!A:I,9,0),"")</f>
        <v/>
      </c>
    </row>
    <row r="559" spans="1:12" ht="15">
      <c r="A559" s="164"/>
      <c r="B559" s="164" t="str">
        <f>IFERROR(VLOOKUP(D559,DB!A:K,11,0),"")</f>
        <v/>
      </c>
      <c r="C559" s="164"/>
      <c r="D559" s="164"/>
      <c r="E559" s="164"/>
      <c r="F559" s="165"/>
      <c r="G559" s="166">
        <f ca="1">IFERROR(NOW()-F559,"")</f>
        <v>45949.257470138888</v>
      </c>
      <c r="H559" s="165"/>
      <c r="I559" s="164" t="str">
        <f>IFERROR(VLOOKUP(D559,DB!A:F,6,0),"")</f>
        <v/>
      </c>
      <c r="J559" s="164" t="str">
        <f>IFERROR(VLOOKUP(D559,DB!A:G,7,0),"")</f>
        <v/>
      </c>
      <c r="K559" s="164"/>
      <c r="L559" s="164" t="str">
        <f>IFERROR(VLOOKUP(D559,DB!A:I,9,0),"")</f>
        <v/>
      </c>
    </row>
    <row r="560" spans="1:12" ht="15">
      <c r="A560" s="164"/>
      <c r="B560" s="164" t="str">
        <f>IFERROR(VLOOKUP(D560,DB!A:K,11,0),"")</f>
        <v/>
      </c>
      <c r="C560" s="164"/>
      <c r="D560" s="164"/>
      <c r="E560" s="164"/>
      <c r="F560" s="165"/>
      <c r="G560" s="166">
        <f ca="1">IFERROR(NOW()-F560,"")</f>
        <v>45949.257470138888</v>
      </c>
      <c r="H560" s="165"/>
      <c r="I560" s="164" t="str">
        <f>IFERROR(VLOOKUP(D560,DB!A:F,6,0),"")</f>
        <v/>
      </c>
      <c r="J560" s="164" t="str">
        <f>IFERROR(VLOOKUP(D560,DB!A:G,7,0),"")</f>
        <v/>
      </c>
      <c r="K560" s="164"/>
      <c r="L560" s="164" t="str">
        <f>IFERROR(VLOOKUP(D560,DB!A:I,9,0),"")</f>
        <v/>
      </c>
    </row>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70" ht="15"/>
    <row r="671" ht="15"/>
    <row r="673" ht="15"/>
    <row r="674" ht="15"/>
    <row r="675" ht="15"/>
    <row r="676" ht="15"/>
    <row r="678" ht="15"/>
    <row r="679" ht="15"/>
    <row r="686" ht="15"/>
    <row r="687" ht="15"/>
    <row r="688" ht="15"/>
    <row r="689" ht="15"/>
    <row r="690" ht="15"/>
    <row r="691" ht="15"/>
    <row r="694" ht="15"/>
    <row r="695" ht="15"/>
    <row r="696" ht="15"/>
    <row r="697" ht="15"/>
    <row r="698" ht="15"/>
    <row r="699" ht="15"/>
    <row r="700" ht="15"/>
    <row r="701" ht="15"/>
    <row r="702" ht="15"/>
    <row r="703" ht="15"/>
    <row r="704" ht="15"/>
    <row r="705"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1" ht="15"/>
    <row r="762" ht="15"/>
    <row r="799" ht="15"/>
    <row r="800" ht="15"/>
    <row r="801" ht="15"/>
    <row r="802" ht="15"/>
    <row r="803" ht="15"/>
    <row r="804" ht="15"/>
    <row r="805" ht="15"/>
    <row r="806" ht="15"/>
    <row r="807" ht="15"/>
    <row r="808"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1098" ht="15"/>
    <row r="1099" ht="15"/>
    <row r="1100" ht="15"/>
    <row r="1101" ht="15"/>
    <row r="1102" ht="15"/>
    <row r="1103"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6" ht="15"/>
    <row r="1167" ht="15"/>
    <row r="1173" ht="15"/>
    <row r="1174" ht="15"/>
    <row r="1176" ht="15"/>
    <row r="1177" ht="15"/>
    <row r="1178" ht="15"/>
    <row r="1179" ht="15"/>
    <row r="1180" ht="15"/>
    <row r="1181" ht="15"/>
    <row r="1182" ht="15"/>
    <row r="1184" ht="15"/>
    <row r="1185" ht="15"/>
    <row r="1186"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0" ht="15"/>
    <row r="1251" ht="15"/>
    <row r="1252" ht="15"/>
    <row r="1255" ht="15"/>
    <row r="1256"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4" ht="15"/>
    <row r="1285" ht="15"/>
    <row r="1286" ht="15"/>
    <row r="1287" ht="15"/>
    <row r="1288" ht="15"/>
    <row r="1289" ht="15"/>
    <row r="1290" ht="15"/>
    <row r="1292" ht="15"/>
    <row r="1293" ht="15"/>
    <row r="1294" ht="15"/>
    <row r="1295" ht="15"/>
    <row r="1296" ht="15"/>
    <row r="1297" ht="15"/>
    <row r="1298" ht="15"/>
    <row r="1299" ht="15"/>
    <row r="1300" ht="15"/>
    <row r="1301" ht="15"/>
    <row r="1302" ht="15"/>
    <row r="1304" ht="15"/>
    <row r="1305" ht="15"/>
    <row r="1306" ht="15"/>
    <row r="1307" ht="15"/>
    <row r="1308" ht="15"/>
    <row r="1309" ht="15"/>
    <row r="1310" ht="15"/>
    <row r="1311" ht="15"/>
    <row r="1312" ht="15"/>
    <row r="1313" ht="15"/>
    <row r="1321" ht="15"/>
    <row r="1322" ht="15"/>
    <row r="1325" ht="15"/>
    <row r="1326" ht="15"/>
    <row r="1327" ht="15"/>
    <row r="1328" ht="15"/>
    <row r="1329" ht="15"/>
    <row r="1330" ht="15"/>
    <row r="1331" ht="15"/>
    <row r="1332" ht="15"/>
    <row r="1335" ht="15"/>
    <row r="1336" ht="15"/>
    <row r="1337" ht="15"/>
    <row r="1338" ht="15"/>
    <row r="1339" ht="15"/>
    <row r="1340" ht="15"/>
    <row r="1341" ht="15"/>
    <row r="1342" ht="15"/>
    <row r="1343" ht="15"/>
    <row r="1344" ht="15"/>
    <row r="1345" ht="15"/>
    <row r="1346" ht="15"/>
  </sheetData>
  <dataValidations count="2">
    <dataValidation allowBlank="1" showInputMessage="1" showErrorMessage="1" sqref="E1" xr:uid="{920C6338-E771-4DAE-8C89-92A9093EA4DE}"/>
    <dataValidation type="list" allowBlank="1" showInputMessage="1" showErrorMessage="1" sqref="E2:E5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2"/>
  <sheetViews>
    <sheetView workbookViewId="0">
      <selection activeCell="C7" sqref="C7"/>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39070</v>
      </c>
      <c r="B2" s="143" t="s">
        <v>5398</v>
      </c>
      <c r="C2" s="142">
        <v>1</v>
      </c>
      <c r="D2" s="143" t="s">
        <v>34463</v>
      </c>
      <c r="E2" s="142" t="s">
        <v>39071</v>
      </c>
      <c r="F2" s="144">
        <v>45926.772847222222</v>
      </c>
      <c r="G2" s="145">
        <f ca="1">IFERROR(NOW()-F2,"-")</f>
        <v>22.484622916665103</v>
      </c>
      <c r="H2" s="146">
        <v>45927.449074074102</v>
      </c>
      <c r="I2" s="143" t="str">
        <f>IFERROR(VLOOKUP(D2,DB!A:F,6,0),"")</f>
        <v>SCECO</v>
      </c>
      <c r="J2" s="143" t="str">
        <f>IFERROR(VLOOKUP(D2,DB!A:G,7,0),"")</f>
        <v>Weak</v>
      </c>
      <c r="K2" s="142" t="s">
        <v>39072</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39073</v>
      </c>
      <c r="B3" s="143" t="str">
        <f>IFERROR(VLOOKUP(D3,DB!A:K,11,0),"")</f>
        <v>R6</v>
      </c>
      <c r="C3" s="142">
        <v>1</v>
      </c>
      <c r="D3" s="143" t="s">
        <v>34282</v>
      </c>
      <c r="E3" s="142" t="s">
        <v>38964</v>
      </c>
      <c r="F3" s="146">
        <v>45939.529062499998</v>
      </c>
      <c r="G3" s="145">
        <f ca="1">IFERROR(NOW()-F3,"-")</f>
        <v>9.728407638889621</v>
      </c>
      <c r="H3" s="146">
        <v>45927.987534722219</v>
      </c>
      <c r="I3" s="143" t="str">
        <f>IFERROR(VLOOKUP(D3,DB!A:F,6,0),"")</f>
        <v>SCECO</v>
      </c>
      <c r="J3" s="143" t="str">
        <f>IFERROR(VLOOKUP(D3,DB!A:G,7,0),"")</f>
        <v>Vandalized</v>
      </c>
      <c r="K3" s="142" t="s">
        <v>39074</v>
      </c>
      <c r="L3" s="143" t="str">
        <f>IFERROR(VLOOKUP(D3,DB!A:I,9,0),"")</f>
        <v>Latis</v>
      </c>
    </row>
    <row r="4" spans="1:16383" s="112" customFormat="1" ht="31.5" customHeight="1">
      <c r="A4" s="142" t="s">
        <v>39075</v>
      </c>
      <c r="B4" s="142" t="str">
        <f>IFERROR(VLOOKUP(D4,DB!A:K,11,0),"")</f>
        <v>R6</v>
      </c>
      <c r="C4" s="142">
        <v>1</v>
      </c>
      <c r="D4" s="142" t="s">
        <v>34126</v>
      </c>
      <c r="E4" s="142" t="s">
        <v>38964</v>
      </c>
      <c r="F4" s="146">
        <v>45948.910879629628</v>
      </c>
      <c r="G4" s="145">
        <f ca="1">IFERROR(NOW()-F4,"-")</f>
        <v>0.34659050925984047</v>
      </c>
      <c r="H4" s="146">
        <v>45948.903344907405</v>
      </c>
      <c r="I4" s="142" t="str">
        <f>IFERROR(VLOOKUP(D4,DB!A:F,6,0),"")</f>
        <v>SCECO</v>
      </c>
      <c r="J4" s="142" t="str">
        <f>IFERROR(VLOOKUP(D4,DB!A:G,7,0),"")</f>
        <v>Vandalized</v>
      </c>
      <c r="K4" s="142" t="s">
        <v>39076</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42" t="s">
        <v>39077</v>
      </c>
      <c r="B5" s="142" t="str">
        <f>IFERROR(VLOOKUP(D5,DB!A:K,11,0),"")</f>
        <v>R6</v>
      </c>
      <c r="C5" s="142">
        <v>1</v>
      </c>
      <c r="D5" s="142" t="s">
        <v>35558</v>
      </c>
      <c r="E5" s="142" t="s">
        <v>39071</v>
      </c>
      <c r="F5" s="146">
        <v>45949.134895833333</v>
      </c>
      <c r="G5" s="145">
        <f ca="1">IFERROR(NOW()-F5,"-")</f>
        <v>0.12257430555473547</v>
      </c>
      <c r="H5" s="146">
        <v>45949.147256944445</v>
      </c>
      <c r="I5" s="142" t="str">
        <f>IFERROR(VLOOKUP(D5,DB!A:F,6,0),"")</f>
        <v>SCECO</v>
      </c>
      <c r="J5" s="142" t="str">
        <f>IFERROR(VLOOKUP(D5,DB!A:G,7,0),"")</f>
        <v>Vandalized</v>
      </c>
      <c r="K5" s="142" t="s">
        <v>39078</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06"/>
      <c r="B6" s="105" t="str">
        <f>IFERROR(VLOOKUP(D6,DB!A:K,11,0),"")</f>
        <v/>
      </c>
      <c r="C6" s="107"/>
      <c r="D6" s="105"/>
      <c r="E6" s="108"/>
      <c r="F6" s="109"/>
      <c r="G6" s="78">
        <f ca="1">IFERROR(NOW()-F6,"-")</f>
        <v>45949.257470138888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45949.257470138888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45949.257470138888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45949.257470138888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45949.257470138888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45949.257470138888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45949.257470138888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45949.257470138888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45949.257470138888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45949.257470138888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45949.257470138888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45949.257470138888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45949.257470138888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45949.257470138888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45949.257470138888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45949.257470138888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45949.257470138888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45949.257470138888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45949.257470138888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45949.257470138888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45949.257470138888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45949.257470138888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45949.257470138888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45949.257470138888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45949.257470138888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45949.257470138888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45949.257470138888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45949.257470138888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45949.257470138888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45949.257470138888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45949.257470138888</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45949.257470138888</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45949.257470138888</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45949.257470138888</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45949.257470138888</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45949.257470138888</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45949.257470138888</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45949.257470138888</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45949.257470138888</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45949.257470138888</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45949.257470138888</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45949.257470138888</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45949.257470138888</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45949.257470138888</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45949.257470138888</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45949.257470138888</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45949.257470138888</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45949.257470138888</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45949.257470138888</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45949.257470138888</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45949.257470138888</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45949.257470138888</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45949.257470138888</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45949.257470138888</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45949.257470138888</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45949.257470138888</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45949.257470138888</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45949.257470138888</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45949.257470138888</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45949.257470138888</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45949.257470138888</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45949.257470138888</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45949.257470138888</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45949.257470138888</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45949.257470138888</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45949.257470138888</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45949.257470138888</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45949.257470138888</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45949.257470138888</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45949.257470138888</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45949.257470138888</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45949.257470138888</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45949.257470138888</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45949.257470138888</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45949.257470138888</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45949.257470138888</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45949.257470138888</v>
      </c>
      <c r="H82" s="109"/>
      <c r="I82" s="105" t="str">
        <f>IFERROR(VLOOKUP(D82,DB!A:F,6,0),"")</f>
        <v/>
      </c>
      <c r="J82" s="104" t="str">
        <f>IFERROR(VLOOKUP(D82,DB!A:G,7,0),"")</f>
        <v/>
      </c>
      <c r="K82" s="110"/>
      <c r="L82" s="111" t="str">
        <f>IFERROR(VLOOKUP(D82,DB!A:I,9,0),"")</f>
        <v/>
      </c>
    </row>
  </sheetData>
  <dataValidations count="2">
    <dataValidation allowBlank="1" showInputMessage="1" showErrorMessage="1" sqref="E1" xr:uid="{380493DB-286A-4683-AF55-C78F04945A49}"/>
    <dataValidation type="list" allowBlank="1" showInputMessage="1" showErrorMessage="1" sqref="E3:E4 E6:E8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2025-10-19T03:11:12Z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