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665" documentId="13_ncr:1_{F6CB121F-512D-4AA6-A0C1-0FB36C537598}" xr6:coauthVersionLast="47" xr6:coauthVersionMax="47" xr10:uidLastSave="{98E6B61B-9252-45D6-8B11-F2ECB025BB56}"/>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1" l="1"/>
  <c r="J4" i="1"/>
  <c r="I4" i="1"/>
  <c r="B4" i="1"/>
  <c r="I2" i="3"/>
  <c r="G5" i="2"/>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I2" i="6"/>
  <c r="I5" i="6"/>
  <c r="L2" i="6"/>
  <c r="L5" i="6"/>
  <c r="L4" i="6"/>
  <c r="J5" i="6"/>
  <c r="J2" i="6"/>
  <c r="J4" i="6"/>
  <c r="I4" i="6"/>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40" i="5"/>
  <c r="J40" i="5"/>
  <c r="I40" i="5"/>
  <c r="G40" i="5"/>
  <c r="B4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5" i="1"/>
  <c r="B6" i="1"/>
  <c r="G2" i="1"/>
  <c r="I2" i="1"/>
  <c r="J2" i="1"/>
  <c r="L2" i="1"/>
  <c r="I3" i="1"/>
  <c r="I5" i="1"/>
  <c r="I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G5" i="1"/>
  <c r="L5" i="1"/>
  <c r="G6" i="1"/>
  <c r="L6" i="1"/>
</calcChain>
</file>

<file path=xl/sharedStrings.xml><?xml version="1.0" encoding="utf-8"?>
<sst xmlns="http://schemas.openxmlformats.org/spreadsheetml/2006/main" count="178616" uniqueCount="39087">
  <si>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</si>
  <si>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</si>
  <si>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</si>
  <si>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</si>
  <si>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</si>
  <si>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</si>
  <si>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</si>
  <si>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</si>
  <si>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</si>
  <si>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</si>
  <si>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</si>
  <si>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</si>
  <si>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</si>
  <si>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</si>
  <si>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</si>
  <si>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</si>
  <si>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</si>
  <si>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</si>
  <si>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</si>
  <si>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</si>
  <si>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</si>
  <si>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</si>
  <si>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</si>
  <si>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</si>
  <si>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</si>
  <si>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</si>
  <si>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</si>
  <si>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</si>
  <si>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</si>
  <si>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</si>
  <si>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</si>
  <si>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</si>
  <si>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</si>
  <si>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</si>
  <si>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</si>
  <si>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</si>
  <si>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</si>
  <si>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</si>
  <si>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</si>
  <si>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</si>
  <si>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</si>
  <si>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</si>
  <si>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</si>
  <si>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</si>
  <si>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</si>
  <si>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</si>
  <si>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</si>
  <si>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</si>
  <si>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</si>
  <si>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</si>
  <si>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</si>
  <si>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</si>
  <si>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</si>
  <si>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</si>
  <si>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</si>
  <si>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</si>
  <si>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</si>
  <si>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</si>
  <si>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</si>
  <si>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</si>
  <si>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</si>
  <si>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</si>
  <si>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</si>
  <si>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</si>
  <si>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</si>
  <si>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</si>
  <si>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</si>
  <si>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</si>
  <si>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</si>
  <si>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</si>
  <si>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</si>
  <si>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</si>
  <si>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</si>
  <si>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</si>
  <si>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</si>
  <si>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</si>
  <si>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</si>
  <si>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</si>
  <si>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</si>
  <si>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</si>
  <si>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</si>
  <si>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</si>
  <si>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</si>
  <si>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</si>
  <si>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</si>
  <si>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</si>
  <si>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</si>
  <si>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</si>
  <si>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</si>
  <si>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</si>
  <si>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</si>
  <si>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</si>
  <si>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</si>
  <si>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</si>
  <si>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</si>
  <si>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</si>
  <si>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</si>
  <si>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</si>
  <si>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</si>
  <si>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</si>
  <si>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</si>
  <si>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</si>
  <si>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</si>
  <si>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</si>
  <si>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</si>
  <si>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</si>
  <si>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</si>
  <si>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</si>
  <si>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</si>
  <si>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</si>
  <si>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</si>
  <si>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</si>
  <si>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</si>
  <si>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</si>
  <si>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</si>
  <si>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</si>
  <si>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</si>
  <si>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</si>
  <si>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</si>
  <si>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</si>
  <si>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</si>
  <si>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</si>
  <si>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</si>
  <si>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</si>
  <si>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</si>
  <si>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</si>
  <si>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</si>
  <si>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</si>
  <si>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</si>
  <si>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</si>
  <si>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</si>
  <si>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</si>
  <si>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</si>
  <si>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</si>
  <si>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</si>
  <si>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</si>
  <si>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</si>
  <si>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</si>
  <si>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</si>
  <si>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</si>
  <si>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</si>
  <si>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</si>
  <si>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</si>
  <si>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</si>
  <si>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</si>
  <si>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</si>
  <si>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</si>
  <si>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</si>
  <si>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</si>
  <si>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</si>
  <si>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</si>
  <si>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</si>
  <si>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</si>
  <si>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</si>
  <si>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</si>
  <si>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</si>
  <si>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</si>
  <si>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</si>
  <si>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</si>
  <si>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</si>
  <si>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</si>
  <si>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</si>
  <si>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</si>
  <si>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</si>
  <si>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</si>
  <si>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</si>
  <si>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</si>
  <si>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</si>
  <si>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</si>
  <si>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</si>
  <si>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</si>
  <si>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</si>
  <si>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</si>
  <si>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</si>
  <si>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</si>
  <si>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</si>
  <si>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</si>
  <si>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</si>
  <si>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</si>
  <si>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</si>
  <si>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</si>
  <si>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</si>
  <si>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</si>
  <si>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</si>
  <si>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</si>
  <si>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</si>
  <si>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</si>
  <si>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</si>
  <si>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</si>
  <si>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</si>
  <si>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</si>
  <si>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</si>
  <si>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</si>
  <si>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</si>
  <si>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</si>
  <si>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</si>
  <si>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</si>
  <si>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</si>
  <si>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</si>
  <si>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</si>
  <si>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</si>
  <si>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</si>
  <si>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</si>
  <si>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</si>
  <si>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</si>
  <si>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</si>
  <si>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</si>
  <si>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</si>
  <si>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</si>
  <si>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</si>
  <si>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</si>
  <si>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</si>
  <si>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</si>
  <si>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</si>
  <si>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</si>
  <si>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</si>
  <si>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</si>
  <si>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</si>
  <si>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</si>
  <si>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</si>
  <si>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</si>
  <si>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</si>
  <si>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</si>
  <si>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</si>
  <si>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</si>
  <si>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</si>
  <si>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</si>
  <si>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</si>
  <si>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</si>
  <si>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</si>
  <si>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</si>
  <si>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</si>
  <si>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</si>
  <si>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</si>
  <si>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</si>
  <si>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</si>
  <si>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</si>
  <si>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</si>
  <si>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</si>
  <si>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</si>
  <si>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</si>
  <si>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</si>
  <si>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</si>
  <si>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</si>
  <si>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</si>
  <si>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</si>
  <si>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</si>
  <si>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</si>
  <si>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</si>
  <si>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</si>
  <si>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</si>
  <si>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</si>
  <si>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</si>
  <si>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</si>
  <si>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</si>
  <si>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</si>
  <si>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</si>
  <si>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</si>
  <si>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</si>
  <si>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</si>
  <si>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</si>
  <si>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</si>
  <si>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</si>
  <si>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</si>
  <si>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</si>
  <si>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</si>
  <si>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</si>
  <si>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</si>
  <si>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</si>
  <si>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</si>
  <si>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</si>
  <si>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</si>
  <si>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</si>
  <si>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</si>
  <si>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</si>
  <si>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</si>
  <si>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</si>
  <si>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</si>
  <si>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</si>
  <si>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</si>
  <si>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</si>
  <si>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</si>
  <si>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</si>
  <si>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</si>
  <si>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</si>
  <si>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</si>
  <si>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</si>
  <si>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</si>
  <si>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</si>
  <si>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</si>
  <si>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</si>
  <si>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</si>
  <si>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</si>
  <si>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</si>
  <si>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</si>
  <si>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</si>
  <si>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</si>
  <si>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</si>
  <si>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</si>
  <si>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</si>
  <si>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</si>
  <si>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</si>
  <si>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</si>
  <si>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</si>
  <si>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</si>
  <si>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</si>
  <si>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</si>
  <si>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</si>
  <si>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</si>
  <si>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</si>
  <si>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</si>
  <si>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</si>
  <si>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</si>
  <si>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</si>
  <si>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</si>
  <si>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</si>
  <si>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</si>
  <si>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</si>
  <si>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</si>
  <si>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</si>
  <si>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</si>
  <si>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</si>
  <si>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</si>
  <si>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</si>
  <si>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</si>
  <si>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</si>
  <si>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</si>
  <si>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</si>
  <si>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</si>
  <si>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</si>
  <si>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</si>
  <si>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</si>
  <si>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</si>
  <si>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</si>
  <si>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</si>
  <si>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</si>
  <si>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</si>
  <si>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</si>
  <si>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</si>
  <si>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</si>
  <si>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</si>
  <si>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</si>
  <si>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</si>
  <si>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</si>
  <si>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</si>
  <si>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</si>
  <si>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</si>
  <si>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</si>
  <si>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</si>
  <si>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</si>
  <si>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</si>
  <si>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</si>
  <si>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</si>
  <si>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</si>
  <si>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</si>
  <si>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</si>
  <si>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</si>
  <si>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</si>
  <si>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</si>
  <si>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</si>
  <si>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</si>
  <si>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</si>
  <si>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</si>
  <si>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</si>
  <si>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</si>
  <si>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</si>
  <si>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</si>
  <si>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</si>
  <si>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</si>
  <si>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</si>
  <si>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</si>
  <si>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</si>
  <si>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</si>
  <si>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</si>
  <si>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</si>
  <si>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</si>
  <si>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</si>
  <si>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</si>
  <si>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</si>
  <si>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</si>
  <si>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</si>
  <si>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</si>
  <si>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</si>
  <si>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</si>
  <si>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</si>
  <si>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</si>
  <si>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</si>
  <si>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</si>
  <si>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</si>
  <si>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</si>
  <si>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</si>
  <si>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</si>
  <si>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</si>
  <si>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</si>
  <si>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</si>
  <si>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</si>
  <si>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</si>
  <si>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</si>
  <si>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</si>
  <si>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</si>
  <si>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</si>
  <si>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</si>
  <si>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</si>
  <si>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</si>
  <si>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</si>
  <si>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</si>
  <si>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</si>
  <si>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</si>
  <si>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</si>
  <si>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</si>
  <si>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</si>
  <si>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</si>
  <si>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</si>
  <si>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</si>
  <si>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</si>
  <si>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</si>
  <si>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</si>
  <si>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</si>
  <si>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</si>
  <si>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</si>
  <si>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</si>
  <si>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</si>
  <si>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</si>
  <si>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</si>
  <si>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</si>
  <si>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</si>
  <si>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</si>
  <si>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</si>
  <si>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</si>
  <si>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</si>
  <si>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</si>
  <si>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</si>
  <si>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</si>
  <si>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</si>
  <si>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</si>
  <si>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</si>
  <si>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</si>
  <si>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</si>
  <si>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</si>
  <si>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</si>
  <si>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</si>
  <si>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</si>
  <si>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</si>
  <si>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</si>
  <si>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</si>
  <si>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</si>
  <si>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</si>
  <si>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</si>
  <si>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</si>
  <si>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</si>
  <si>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</si>
  <si>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</si>
  <si>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</si>
  <si>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</si>
  <si>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</si>
  <si>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</si>
  <si>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</si>
  <si>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</si>
  <si>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</si>
  <si>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</si>
  <si>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</si>
  <si>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</si>
  <si>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</si>
  <si>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</si>
  <si>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</si>
  <si>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</si>
  <si>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</si>
  <si>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</si>
  <si>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</si>
  <si>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</si>
  <si>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</si>
  <si>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</si>
  <si>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</si>
  <si>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</si>
  <si>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</si>
  <si>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</si>
  <si>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</si>
  <si>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</si>
  <si>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</si>
  <si>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</si>
  <si>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</si>
  <si>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</si>
  <si>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</si>
  <si>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</si>
  <si>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</si>
  <si>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</si>
  <si>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</si>
  <si>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</si>
  <si>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</si>
  <si>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</si>
  <si>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</si>
  <si>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</si>
  <si>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</si>
  <si>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</si>
  <si>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</si>
  <si>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</si>
  <si>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</si>
  <si>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</si>
  <si>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</si>
  <si>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</si>
  <si>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</si>
  <si>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</si>
  <si>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</si>
  <si>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</si>
  <si>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</si>
  <si>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</si>
  <si>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</si>
  <si>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</si>
  <si>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</si>
  <si>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</si>
  <si>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</si>
  <si>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</si>
  <si>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</si>
  <si>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</si>
  <si>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</si>
  <si>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</si>
  <si>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</si>
  <si>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</si>
  <si>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</si>
  <si>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</si>
  <si>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</si>
  <si>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</si>
  <si>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</si>
  <si>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</si>
  <si>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</si>
  <si>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</si>
  <si>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</si>
  <si>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</si>
  <si>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</si>
  <si>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</si>
  <si>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</si>
  <si>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</si>
  <si>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</si>
  <si>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</si>
  <si>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</si>
  <si>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</si>
  <si>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</si>
  <si>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</si>
  <si>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</si>
  <si>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</si>
  <si>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</si>
  <si>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</si>
  <si>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</si>
  <si>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</si>
  <si>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</si>
  <si>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</si>
  <si>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</si>
  <si>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</si>
  <si>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</si>
  <si>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</si>
  <si>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</si>
  <si>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</si>
  <si>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</si>
  <si>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</si>
  <si>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</si>
  <si>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</si>
  <si>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</si>
  <si>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</si>
  <si>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</si>
  <si>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</si>
  <si>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</si>
  <si>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</si>
  <si>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</si>
  <si>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</si>
  <si>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</si>
  <si>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</si>
  <si>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</si>
  <si>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</si>
  <si>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</si>
  <si>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</si>
  <si>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</si>
  <si>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</si>
  <si>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</si>
  <si>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</si>
  <si>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</si>
  <si>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</si>
  <si>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</si>
  <si>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</si>
  <si>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</si>
  <si>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</si>
  <si>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</si>
  <si>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</si>
  <si>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</si>
  <si>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</si>
  <si>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</si>
  <si>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</si>
  <si>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</si>
  <si>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</si>
  <si>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</si>
  <si>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</si>
  <si>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</si>
  <si>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</si>
  <si>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</si>
  <si>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</si>
  <si>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</si>
  <si>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</si>
  <si>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</si>
  <si>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</si>
  <si>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</si>
  <si>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</si>
  <si>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</si>
  <si>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</si>
  <si>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</si>
  <si>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</si>
  <si>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</si>
  <si>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</si>
  <si>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</si>
  <si>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</si>
  <si>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</si>
  <si>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</si>
  <si>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</si>
  <si>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</si>
  <si>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</si>
  <si>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</si>
  <si>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</si>
  <si>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</si>
  <si>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</si>
  <si>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</si>
  <si>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</si>
  <si>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</si>
  <si>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</si>
  <si>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</si>
  <si>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</si>
  <si>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</si>
  <si>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</si>
  <si>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</si>
  <si>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</si>
  <si>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</si>
  <si>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</si>
  <si>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</si>
  <si>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</si>
  <si>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</si>
  <si>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</si>
  <si>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</si>
  <si>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</si>
  <si>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</si>
  <si>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</si>
  <si>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</si>
  <si>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</si>
  <si>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</si>
  <si>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</si>
  <si>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</si>
  <si>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</si>
  <si>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</si>
  <si>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</si>
  <si>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</si>
  <si>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</si>
  <si>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</si>
  <si>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</si>
  <si>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</si>
  <si>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</si>
  <si>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</si>
  <si>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</si>
  <si>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</si>
  <si>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</si>
  <si>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</si>
  <si>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</si>
  <si>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</si>
  <si>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</si>
  <si>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</si>
  <si>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</si>
  <si>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</si>
  <si>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</si>
  <si>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</si>
  <si>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</si>
  <si>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</si>
  <si>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</si>
  <si>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</si>
  <si>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</si>
  <si>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</si>
  <si>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</si>
  <si>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</si>
  <si>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</si>
  <si>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</si>
  <si>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</si>
  <si>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</si>
  <si>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</si>
  <si>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</si>
  <si>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</si>
  <si>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</si>
  <si>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</si>
  <si>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</si>
  <si>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</si>
  <si>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</si>
  <si>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</si>
  <si>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</si>
  <si>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</si>
  <si>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</si>
  <si>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</si>
  <si>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</si>
  <si>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</si>
  <si>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</si>
  <si>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</si>
  <si>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</si>
  <si>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</si>
  <si>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</si>
  <si>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</si>
  <si>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</si>
  <si>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</si>
  <si>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</si>
  <si>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</si>
  <si>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</si>
  <si>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</si>
  <si>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</si>
  <si>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</si>
  <si>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</si>
  <si>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</si>
  <si>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</si>
  <si>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</si>
  <si>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</si>
  <si>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</si>
  <si>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</si>
  <si>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</si>
  <si>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</si>
  <si>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</si>
  <si>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</si>
  <si>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</si>
  <si>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</si>
  <si>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</si>
  <si>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</si>
  <si>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</si>
  <si>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</si>
  <si>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</si>
  <si>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</si>
  <si>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</si>
  <si>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</si>
  <si>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</si>
  <si>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</si>
  <si>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</si>
  <si>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</si>
  <si>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</si>
  <si>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</si>
  <si>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</si>
  <si>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</si>
  <si>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</si>
  <si>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</si>
  <si>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</si>
  <si>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</si>
  <si>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</si>
  <si>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</si>
  <si>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</si>
  <si>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</si>
  <si>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</si>
  <si>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</si>
  <si>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</si>
  <si>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</si>
  <si>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</si>
  <si>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</si>
  <si>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</si>
  <si>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</si>
  <si>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</si>
  <si>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</si>
  <si>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</si>
  <si>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</si>
  <si>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</si>
  <si>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</si>
  <si>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</si>
  <si>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</si>
  <si>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</si>
  <si>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</si>
  <si>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</si>
  <si>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</si>
  <si>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</si>
  <si>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</si>
  <si>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</si>
  <si>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</si>
  <si>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</si>
  <si>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</si>
  <si>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</si>
  <si>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</si>
  <si>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</si>
  <si>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</si>
  <si>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</si>
  <si>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</si>
  <si>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</si>
  <si>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</si>
  <si>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</si>
  <si>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</si>
  <si>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</si>
  <si>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</si>
  <si>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</si>
  <si>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</si>
  <si>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</si>
  <si>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</si>
  <si>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</si>
  <si>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</si>
  <si>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</si>
  <si>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</si>
  <si>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</si>
  <si>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</si>
  <si>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</si>
  <si>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</si>
  <si>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</si>
  <si>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</si>
  <si>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</si>
  <si>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</si>
  <si>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</si>
  <si>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</si>
  <si>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</si>
  <si>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</si>
  <si>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</si>
  <si>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</si>
  <si>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</si>
  <si>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</si>
  <si>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</si>
  <si>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</si>
  <si>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</si>
  <si>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</si>
  <si>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</si>
  <si>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</si>
  <si>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</si>
  <si>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</si>
  <si>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</si>
  <si>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</si>
  <si>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</si>
  <si>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</si>
  <si>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</si>
  <si>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</si>
  <si>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</si>
  <si>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</si>
  <si>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</si>
  <si>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</si>
  <si>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</si>
  <si>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</si>
  <si>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</si>
  <si>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</si>
  <si>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</si>
  <si>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</si>
  <si>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</si>
  <si>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</si>
  <si>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</si>
  <si>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</si>
  <si>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</si>
  <si>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</si>
  <si>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</si>
  <si>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</si>
  <si>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</si>
  <si>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</si>
  <si>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</si>
  <si>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</si>
  <si>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</si>
  <si>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</si>
  <si>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</si>
  <si>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</si>
  <si>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</si>
  <si>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</si>
  <si>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</si>
  <si>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</si>
  <si>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</si>
  <si>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</si>
  <si>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</si>
  <si>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</si>
  <si>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</si>
  <si>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</si>
  <si>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</si>
  <si>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</si>
  <si>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</si>
  <si>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</si>
  <si>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</si>
  <si>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</si>
  <si>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</si>
  <si>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</si>
  <si>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</si>
  <si>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</si>
  <si>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</si>
  <si>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</si>
  <si>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</si>
  <si>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</si>
  <si>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</si>
  <si>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</si>
  <si>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</si>
  <si>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</si>
  <si>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</si>
  <si>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</si>
  <si>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</si>
  <si>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</si>
  <si>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</si>
  <si>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</si>
  <si>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</si>
  <si>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</si>
  <si>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</si>
  <si>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</si>
  <si>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</si>
  <si>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</si>
  <si>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</si>
  <si>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</si>
  <si>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</si>
  <si>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</si>
  <si>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</si>
  <si>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</si>
  <si>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</si>
  <si>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</si>
  <si>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</si>
  <si>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</si>
  <si>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</si>
  <si>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</si>
  <si>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</si>
  <si>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</si>
  <si>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</si>
  <si>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</si>
  <si>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</si>
  <si>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</si>
  <si>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</si>
  <si>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</si>
  <si>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</si>
  <si>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</si>
  <si>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</si>
  <si>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</si>
  <si>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</si>
  <si>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</si>
  <si>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</si>
  <si>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</si>
  <si>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</si>
  <si>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</si>
  <si>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</si>
  <si>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</si>
  <si>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</si>
  <si>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</si>
  <si>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</si>
  <si>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</si>
  <si>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</si>
  <si>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</si>
  <si>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</si>
  <si>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</si>
  <si>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</si>
  <si>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</si>
  <si>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</si>
  <si>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</si>
  <si>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</si>
  <si>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</si>
  <si>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</si>
  <si>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</si>
  <si>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</si>
  <si>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</si>
  <si>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</si>
  <si>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</si>
  <si>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</si>
  <si>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</si>
  <si>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</si>
  <si>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</si>
  <si>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</si>
  <si>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</si>
  <si>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</si>
  <si>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</si>
  <si>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</si>
  <si>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</si>
  <si>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</si>
  <si>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</si>
  <si>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</si>
  <si>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</si>
  <si>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</si>
  <si>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</si>
  <si>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</si>
  <si>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</si>
  <si>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</si>
  <si>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</si>
  <si>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</si>
  <si>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</si>
  <si>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</si>
  <si>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</si>
  <si>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</si>
  <si>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</si>
  <si>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</si>
  <si>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</si>
  <si>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</si>
  <si>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</si>
  <si>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</si>
  <si>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</si>
  <si>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</si>
  <si>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</si>
  <si>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</si>
  <si>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</si>
  <si>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</si>
  <si>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</si>
  <si>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</si>
  <si>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</si>
  <si>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</si>
  <si>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</si>
  <si>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</si>
  <si>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</si>
  <si>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</si>
  <si>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</si>
  <si>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</si>
  <si>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</si>
  <si>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</si>
  <si>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</si>
  <si>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</si>
  <si>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</si>
  <si>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</si>
  <si>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</si>
  <si>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</si>
  <si>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</si>
  <si>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</si>
  <si>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</si>
  <si>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</si>
  <si>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</si>
  <si>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</si>
  <si>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</si>
  <si>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</si>
  <si>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</si>
  <si>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</si>
  <si>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</si>
  <si>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</si>
  <si>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</si>
  <si>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</si>
  <si>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</si>
  <si>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</si>
  <si>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</si>
  <si>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</si>
  <si>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</si>
  <si>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</si>
  <si>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</si>
  <si>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</si>
  <si>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</si>
  <si>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</si>
  <si>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</si>
  <si>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</si>
  <si>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</si>
  <si>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</si>
  <si>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</si>
  <si>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</si>
  <si>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</si>
  <si>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</si>
  <si>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</si>
  <si>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</si>
  <si>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</si>
  <si>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</si>
  <si>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</si>
  <si>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</si>
  <si>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</si>
  <si>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</si>
  <si>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</si>
  <si>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</si>
  <si>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</si>
  <si>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</si>
  <si>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</si>
  <si>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</si>
  <si>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</si>
  <si>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</si>
  <si>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</si>
  <si>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</si>
  <si>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</si>
  <si>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</si>
  <si>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</si>
  <si>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</si>
  <si>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</si>
  <si>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</si>
  <si>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</si>
  <si>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</si>
  <si>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</si>
  <si>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</si>
  <si>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</si>
  <si>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</si>
  <si>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</si>
  <si>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</si>
  <si>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</si>
  <si>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</si>
  <si>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</si>
  <si>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</si>
  <si>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</si>
  <si>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</si>
  <si>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</si>
  <si>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</si>
  <si>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</si>
  <si>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</si>
  <si>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</si>
  <si>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</si>
  <si>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</si>
  <si>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</si>
  <si>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</si>
  <si>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</si>
  <si>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</si>
  <si>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</si>
  <si>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</si>
  <si>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</si>
  <si>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</si>
  <si>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</si>
  <si>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</si>
  <si>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</si>
  <si>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</si>
  <si>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</si>
  <si>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</si>
  <si>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</si>
  <si>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</si>
  <si>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</si>
  <si>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</si>
  <si>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</si>
  <si>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</si>
  <si>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</si>
  <si>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</si>
  <si>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</si>
  <si>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</si>
  <si>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</si>
  <si>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</si>
  <si>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</si>
  <si>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</si>
  <si>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</si>
  <si>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</si>
  <si>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</si>
  <si>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</si>
  <si>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</si>
  <si>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</si>
  <si>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</si>
  <si>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</si>
  <si>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</si>
  <si>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</si>
  <si>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</si>
  <si>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</si>
  <si>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</si>
  <si>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</si>
  <si>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</si>
  <si>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</si>
  <si>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</si>
  <si>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</si>
  <si>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</si>
  <si>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</si>
  <si>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</si>
  <si>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</si>
  <si>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</si>
  <si>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</si>
  <si>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</si>
  <si>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</si>
  <si>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</si>
  <si>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</si>
  <si>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</si>
  <si>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</si>
  <si>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</si>
  <si>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</si>
  <si>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</si>
  <si>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</si>
  <si>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</si>
  <si>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</si>
  <si>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</si>
  <si>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</si>
  <si>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</si>
  <si>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</si>
  <si>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</si>
  <si>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</si>
  <si>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</si>
  <si>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</si>
  <si>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</si>
  <si>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</si>
  <si>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</si>
  <si>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</si>
  <si>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</si>
  <si>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</si>
  <si>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</si>
  <si>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</si>
  <si>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</si>
  <si>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</si>
  <si>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</si>
  <si>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</si>
  <si>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</si>
  <si>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</si>
  <si>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</si>
  <si>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</si>
  <si>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</si>
  <si>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</si>
  <si>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</si>
  <si>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</si>
  <si>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</si>
  <si>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</si>
  <si>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</si>
  <si>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</si>
  <si>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</si>
  <si>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</si>
  <si>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</si>
  <si>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</si>
  <si>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</si>
  <si>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</si>
  <si>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</si>
  <si>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</si>
  <si>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</si>
  <si>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</si>
  <si>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</si>
  <si>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</si>
  <si>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</si>
  <si>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</si>
  <si>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</si>
  <si>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</si>
  <si>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</si>
  <si>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</si>
  <si>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</si>
  <si>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</si>
  <si>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</si>
  <si>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</si>
  <si>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</si>
  <si>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</si>
  <si>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</si>
  <si>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</si>
  <si>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</si>
  <si>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</si>
  <si>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</si>
  <si>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</si>
  <si>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</si>
  <si>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</si>
  <si>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</si>
  <si>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</si>
  <si>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</si>
  <si>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</si>
  <si>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</si>
  <si>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</si>
  <si>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</si>
  <si>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</si>
  <si>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</si>
  <si>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</si>
  <si>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</si>
  <si>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</si>
  <si>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</si>
  <si>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</si>
  <si>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</si>
  <si>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</si>
  <si>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</si>
  <si>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</si>
  <si>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</si>
  <si>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</si>
  <si>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</si>
  <si>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</si>
  <si>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</si>
  <si>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</si>
  <si>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</si>
  <si>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</si>
  <si>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</si>
  <si>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</si>
  <si>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</si>
  <si>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</si>
  <si>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</si>
  <si>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</si>
  <si>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</si>
  <si>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</si>
  <si>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</si>
  <si>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</si>
  <si>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</si>
  <si>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</si>
  <si>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</si>
  <si>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</si>
  <si>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</si>
  <si>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</si>
  <si>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</si>
  <si>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</si>
  <si>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</si>
  <si>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</si>
  <si>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</si>
  <si>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</si>
  <si>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</si>
  <si>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</si>
  <si>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</si>
  <si>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</si>
  <si>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</si>
  <si>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</si>
  <si>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</si>
  <si>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</si>
  <si>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</si>
  <si>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</si>
  <si>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</si>
  <si>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</si>
  <si>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</si>
  <si>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</si>
  <si>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</si>
  <si>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</si>
  <si>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</si>
  <si>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</si>
  <si>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</si>
  <si>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</si>
  <si>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</si>
  <si>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</si>
  <si>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</si>
  <si>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</si>
  <si>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</si>
  <si>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</si>
  <si>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</si>
  <si>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</si>
  <si>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</si>
  <si>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</si>
  <si>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</si>
  <si>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</si>
  <si>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</si>
  <si>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</si>
  <si>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</si>
  <si>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</si>
  <si>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</si>
  <si>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</si>
  <si>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</si>
  <si>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</si>
  <si>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</si>
  <si>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</si>
  <si>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</si>
  <si>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</si>
  <si>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</si>
  <si>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</si>
  <si>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</si>
  <si>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</si>
  <si>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</si>
  <si>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</si>
  <si>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</si>
  <si>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</si>
  <si>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</si>
  <si>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</si>
  <si>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</si>
  <si>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</si>
  <si>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</si>
  <si>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</si>
  <si>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</si>
  <si>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</si>
  <si>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</si>
  <si>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</si>
  <si>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</si>
  <si>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</si>
  <si>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</si>
  <si>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</si>
  <si>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</si>
  <si>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</si>
  <si>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</si>
  <si>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</si>
  <si>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</si>
  <si>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</si>
  <si>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</si>
  <si>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</si>
  <si>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</si>
  <si>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</si>
  <si>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</si>
  <si>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</si>
  <si>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</si>
  <si>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</si>
  <si>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</si>
  <si>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</si>
  <si>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</si>
  <si>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</si>
  <si>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</si>
  <si>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</si>
  <si>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</si>
  <si>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</si>
  <si>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</si>
  <si>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</si>
  <si>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</si>
  <si>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</si>
  <si>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</si>
  <si>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</si>
  <si>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</si>
  <si>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</si>
  <si>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</si>
  <si>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</si>
  <si>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</si>
  <si>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</si>
  <si>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</si>
  <si>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</si>
  <si>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</si>
  <si>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</si>
  <si>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</si>
  <si>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</si>
  <si>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</si>
  <si>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</si>
  <si>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</si>
  <si>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</si>
  <si>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</si>
  <si>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</si>
  <si>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</si>
  <si>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</si>
  <si>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</si>
  <si>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</si>
  <si>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</si>
  <si>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</si>
  <si>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</si>
  <si>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</si>
  <si>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</si>
  <si>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</si>
  <si>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</si>
  <si>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</si>
  <si>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</si>
  <si>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</si>
  <si>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</si>
  <si>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</si>
  <si>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</si>
  <si>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</si>
  <si>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</si>
  <si>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</si>
  <si>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</si>
  <si>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</si>
  <si>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</si>
  <si>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</si>
  <si>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</si>
  <si>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</si>
  <si>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</si>
  <si>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</si>
  <si>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</si>
  <si>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</si>
  <si>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</si>
  <si>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</si>
  <si>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</si>
  <si>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</si>
  <si>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</si>
  <si>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</si>
  <si>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</si>
  <si>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</si>
  <si>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</si>
  <si>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</si>
  <si>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</si>
  <si>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</si>
  <si>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</si>
  <si>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</si>
  <si>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</si>
  <si>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</si>
  <si>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</si>
  <si>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</si>
  <si>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</si>
  <si>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</si>
  <si>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</si>
  <si>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</si>
  <si>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</si>
  <si>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</si>
  <si>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</si>
  <si>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</si>
  <si>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</si>
  <si>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</si>
  <si>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</si>
  <si>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</si>
  <si>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</si>
  <si>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</si>
  <si>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</si>
  <si>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</si>
  <si>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</si>
  <si>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</si>
  <si>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</si>
  <si>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</si>
  <si>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</si>
  <si>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</si>
  <si>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</si>
  <si>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</si>
  <si>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</si>
  <si>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</si>
  <si>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</si>
  <si>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</si>
  <si>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</si>
  <si>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</si>
  <si>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</si>
  <si>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</si>
  <si>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</si>
  <si>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</si>
  <si>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</si>
  <si>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</si>
  <si>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</si>
  <si>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</si>
  <si>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</si>
  <si>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</si>
  <si>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</si>
  <si>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</si>
  <si>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</si>
  <si>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</si>
  <si>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</si>
  <si>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</si>
  <si>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</si>
  <si>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</si>
  <si>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</si>
  <si>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</si>
  <si>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</si>
  <si>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</si>
  <si>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</si>
  <si>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</si>
  <si>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</si>
  <si>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</si>
  <si>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</si>
  <si>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</si>
  <si>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</si>
  <si>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</si>
  <si>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</si>
  <si>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</si>
  <si>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</si>
  <si>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</si>
  <si>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</si>
  <si>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</si>
  <si>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</si>
  <si>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</si>
  <si>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</si>
  <si>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</si>
  <si>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</si>
  <si>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</si>
  <si>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</si>
  <si>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</si>
  <si>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</si>
  <si>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</si>
  <si>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</si>
  <si>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</si>
  <si>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</si>
  <si>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</si>
  <si>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</si>
  <si>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</si>
  <si>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</si>
  <si>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</si>
  <si>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</si>
  <si>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</si>
  <si>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</si>
  <si>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</si>
  <si>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</si>
  <si>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</si>
  <si>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</si>
  <si>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</si>
  <si>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</si>
  <si>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</si>
  <si>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</si>
  <si>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</si>
  <si>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</si>
  <si>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</si>
  <si>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</si>
  <si>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</si>
  <si>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</si>
  <si>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</si>
  <si>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</si>
  <si>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</si>
  <si>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</si>
  <si>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</si>
  <si>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</si>
  <si>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</si>
  <si>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</si>
  <si>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</si>
  <si>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</si>
  <si>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</si>
  <si>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</si>
  <si>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</si>
  <si>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</si>
  <si>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</si>
  <si>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</si>
  <si>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</si>
  <si>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</si>
  <si>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</si>
  <si>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</si>
  <si>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</si>
  <si>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</si>
  <si>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</si>
  <si>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</si>
  <si>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</si>
  <si>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</si>
  <si>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</si>
  <si>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</si>
  <si>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</si>
  <si>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</si>
  <si>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</si>
  <si>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</si>
  <si>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</si>
  <si>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</si>
  <si>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</si>
  <si>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</si>
  <si>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</si>
  <si>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</si>
  <si>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</si>
  <si>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</si>
  <si>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</si>
  <si>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</si>
  <si>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</si>
  <si>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</si>
  <si>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</si>
  <si>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</si>
  <si>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</si>
  <si>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</si>
  <si>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</si>
  <si>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</si>
  <si>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</si>
  <si>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</si>
  <si>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</si>
  <si>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</si>
  <si>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</si>
  <si>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</si>
  <si>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</si>
  <si>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</si>
  <si>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</si>
  <si>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</si>
  <si>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</si>
  <si>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</si>
  <si>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</si>
  <si>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</si>
  <si>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</si>
  <si>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</si>
  <si>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</si>
  <si>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</si>
  <si>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</si>
  <si>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</si>
  <si>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</si>
  <si>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</si>
  <si>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</si>
  <si>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</si>
  <si>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</si>
  <si>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</si>
  <si>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</si>
  <si>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</si>
  <si>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</si>
  <si>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</si>
  <si>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</si>
  <si>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</si>
  <si>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</si>
  <si>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</si>
  <si>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</si>
  <si>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</si>
  <si>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</si>
  <si>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</si>
  <si>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</si>
  <si>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</si>
  <si>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</si>
  <si>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</si>
  <si>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</si>
  <si>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</si>
  <si>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</si>
  <si>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</si>
  <si>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</si>
  <si>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</si>
  <si>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</si>
  <si>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</si>
  <si>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</si>
  <si>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</si>
  <si>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</si>
  <si>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</si>
  <si>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</si>
  <si>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</si>
  <si>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</si>
  <si>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</si>
  <si>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</si>
  <si>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</si>
  <si>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</si>
  <si>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</si>
  <si>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</si>
  <si>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</si>
  <si>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</si>
  <si>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</si>
  <si>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</si>
  <si>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</si>
  <si>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</si>
  <si>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</si>
  <si>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</si>
  <si>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</si>
  <si>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</si>
  <si>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</si>
  <si>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</si>
  <si>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</si>
  <si>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</si>
  <si>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</si>
  <si>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</si>
  <si>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</si>
  <si>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</si>
  <si>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</si>
  <si>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</si>
  <si>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</si>
  <si>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</si>
  <si>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</si>
  <si>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</si>
  <si>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</si>
  <si>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</si>
  <si>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</si>
  <si>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</si>
  <si>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</si>
  <si>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</si>
  <si>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</si>
  <si>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</si>
  <si>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</si>
  <si>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</si>
  <si>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</si>
  <si>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</si>
  <si>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</si>
  <si>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</si>
  <si>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</si>
  <si>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</si>
  <si>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</si>
  <si>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</si>
  <si>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</si>
  <si>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</si>
  <si>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</si>
  <si>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</si>
  <si>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</si>
  <si>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</si>
  <si>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</si>
  <si>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</si>
  <si>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</si>
  <si>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</si>
  <si>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</si>
  <si>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</si>
  <si>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</si>
  <si>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</si>
  <si>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</si>
  <si>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</si>
  <si>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</si>
  <si>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</si>
  <si>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</si>
  <si>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</si>
  <si>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</si>
  <si>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</si>
  <si>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</si>
  <si>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</si>
  <si>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</si>
  <si>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</si>
  <si>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</si>
  <si>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</si>
  <si>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</si>
  <si>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</si>
  <si>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</si>
  <si>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</si>
  <si>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</si>
  <si>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</si>
  <si>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</si>
  <si>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</si>
  <si>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</si>
  <si>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</si>
  <si>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</si>
  <si>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</si>
  <si>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</si>
  <si>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</si>
  <si>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</si>
  <si>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</si>
  <si>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</si>
  <si>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</si>
  <si>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</si>
  <si>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</si>
  <si>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</si>
  <si>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</si>
  <si>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</si>
  <si>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</si>
  <si>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</si>
  <si>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</si>
  <si>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</si>
  <si>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</si>
  <si>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</si>
  <si>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</si>
  <si>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</si>
  <si>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</si>
  <si>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</si>
  <si>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</si>
  <si>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</si>
  <si>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</si>
  <si>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</si>
  <si>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</si>
  <si>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</si>
  <si>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</si>
  <si>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</si>
  <si>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</si>
  <si>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</si>
  <si>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</si>
  <si>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</si>
  <si>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</si>
  <si>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</si>
  <si>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</si>
  <si>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</si>
  <si>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</si>
  <si>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</si>
  <si>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</si>
  <si>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</si>
  <si>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</si>
  <si>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</si>
  <si>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</si>
  <si>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</si>
  <si>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</si>
  <si>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</si>
  <si>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</si>
  <si>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</si>
  <si>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</si>
  <si>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</si>
  <si>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</si>
  <si>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</si>
  <si>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</si>
  <si>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</si>
  <si>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</si>
  <si>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</si>
  <si>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</si>
  <si>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</si>
  <si>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</si>
  <si>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</si>
  <si>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</si>
  <si>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</si>
  <si>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</si>
  <si>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</si>
  <si>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</si>
  <si>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</si>
  <si>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</si>
  <si>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</si>
  <si>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</si>
  <si>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</si>
  <si>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</si>
  <si>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</si>
  <si>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</si>
  <si>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</si>
  <si>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</si>
  <si>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</si>
  <si>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</si>
  <si>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</si>
  <si>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</si>
  <si>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</si>
  <si>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</si>
  <si>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</si>
  <si>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</si>
  <si>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</si>
  <si>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</si>
  <si>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</si>
  <si>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</si>
  <si>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</si>
  <si>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</si>
  <si>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</si>
  <si>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</si>
  <si>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</si>
  <si>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</si>
  <si>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</si>
  <si>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</si>
  <si>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</si>
  <si>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</si>
  <si>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</si>
  <si>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</si>
  <si>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</si>
  <si>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</si>
  <si>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</si>
  <si>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</si>
  <si>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</si>
  <si>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</si>
  <si>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</si>
  <si>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</si>
  <si>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</si>
  <si>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</si>
  <si>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</si>
  <si>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</si>
  <si>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</si>
  <si>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</si>
  <si>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</si>
  <si>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</si>
  <si>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</si>
  <si>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</si>
  <si>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</si>
  <si>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</si>
  <si>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</si>
  <si>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</si>
  <si>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</si>
  <si>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</si>
  <si>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</si>
  <si>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</si>
  <si>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</si>
  <si>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</si>
  <si>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</si>
  <si>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</si>
  <si>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</si>
  <si>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</si>
  <si>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</si>
  <si>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</si>
  <si>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</si>
  <si>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</si>
  <si>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</si>
  <si>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</si>
  <si>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</si>
  <si>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</si>
  <si>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</si>
  <si>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</si>
  <si>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</si>
  <si>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</si>
  <si>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</si>
  <si>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</si>
  <si>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</si>
  <si>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</si>
  <si>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</si>
  <si>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</si>
  <si>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</si>
  <si>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</si>
  <si>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</si>
  <si>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</si>
  <si>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</si>
  <si>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</si>
  <si>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</si>
  <si>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</si>
  <si>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</si>
  <si>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</si>
  <si>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</si>
  <si>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</si>
  <si>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</si>
  <si>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</si>
  <si>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</si>
  <si>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</si>
  <si>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</si>
  <si>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</si>
  <si>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</si>
  <si>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</si>
  <si>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</si>
  <si>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</si>
  <si>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</si>
  <si>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</si>
  <si>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</si>
  <si>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</si>
  <si>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</si>
  <si>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</si>
  <si>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</si>
  <si>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</si>
  <si>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</si>
  <si>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</si>
  <si>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</si>
  <si>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</si>
  <si>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</si>
  <si>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</si>
  <si>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</si>
  <si>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</si>
  <si>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</si>
  <si>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</si>
  <si>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</si>
  <si>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</si>
  <si>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</si>
  <si>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</si>
  <si>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</si>
  <si>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</si>
  <si>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</si>
  <si>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</si>
  <si>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</si>
  <si>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</si>
  <si>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</si>
  <si>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</si>
  <si>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</si>
  <si>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</si>
  <si>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</si>
  <si>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</si>
  <si>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</si>
  <si>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</si>
  <si>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</si>
  <si>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</si>
  <si>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</si>
  <si>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</si>
  <si>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</si>
  <si>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</si>
  <si>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</si>
  <si>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</si>
  <si>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</si>
  <si>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</si>
  <si>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</si>
  <si>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</si>
  <si>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</si>
  <si>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</si>
  <si>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</si>
  <si>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</si>
  <si>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</si>
  <si>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</si>
  <si>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</si>
  <si>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</si>
  <si>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</si>
  <si>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</si>
  <si>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</si>
  <si>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</si>
  <si>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</si>
  <si>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</si>
  <si>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</si>
  <si>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</si>
  <si>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</si>
  <si>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</si>
  <si>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</si>
  <si>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</si>
  <si>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</si>
  <si>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</si>
  <si>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</si>
  <si>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</si>
  <si>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</si>
  <si>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</si>
  <si>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</si>
  <si>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</si>
  <si>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</si>
  <si>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</si>
  <si>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</si>
  <si>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</si>
  <si>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</si>
  <si>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</si>
  <si>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</si>
  <si>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</si>
  <si>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</si>
  <si>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</si>
  <si>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</si>
  <si>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</si>
  <si>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</si>
  <si>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</si>
  <si>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</si>
  <si>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</si>
  <si>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</si>
  <si>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</si>
  <si>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</si>
  <si>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</si>
  <si>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</si>
  <si>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</si>
  <si>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</si>
  <si>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</si>
  <si>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</si>
  <si>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</si>
  <si>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</si>
  <si>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</si>
  <si>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</si>
  <si>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</si>
  <si>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</si>
  <si>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</si>
  <si>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</si>
  <si>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</si>
  <si>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</si>
  <si>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</si>
  <si>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</si>
  <si>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</si>
  <si>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</si>
  <si>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</si>
  <si>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</si>
  <si>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</si>
  <si>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</si>
  <si>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</si>
  <si>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</si>
  <si>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</si>
  <si>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</si>
  <si>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</si>
  <si>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</si>
  <si>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</si>
  <si>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</si>
  <si>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</si>
  <si>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</si>
  <si>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</si>
  <si>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</si>
  <si>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</si>
  <si>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</si>
  <si>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</si>
  <si>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</si>
  <si>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</si>
  <si>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</si>
  <si>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</si>
  <si>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</si>
  <si>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</si>
  <si>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</si>
  <si>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</si>
  <si>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</si>
  <si>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</si>
  <si>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</si>
  <si>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</si>
  <si>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</si>
  <si>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</si>
  <si>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</si>
  <si>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</si>
  <si>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</si>
  <si>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</si>
  <si>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</si>
  <si>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</si>
  <si>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</si>
  <si>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</si>
  <si>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</si>
  <si>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</si>
  <si>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</si>
  <si>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</si>
  <si>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</si>
  <si>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</si>
  <si>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</si>
  <si>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</si>
  <si>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</si>
  <si>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</si>
  <si>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</si>
  <si>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</si>
  <si>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</si>
  <si>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</si>
  <si>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</si>
  <si>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</si>
  <si>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</si>
  <si>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</si>
  <si>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</si>
  <si>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</si>
  <si>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</si>
  <si>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</si>
  <si>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</si>
  <si>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</si>
  <si>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</si>
  <si>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</si>
  <si>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</si>
  <si>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</si>
  <si>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</si>
  <si>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</si>
  <si>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</si>
  <si>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</si>
  <si>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</si>
  <si>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</si>
  <si>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</si>
  <si>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</si>
  <si>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</si>
  <si>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</si>
  <si>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</si>
  <si>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</si>
  <si>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</si>
  <si>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</si>
  <si>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</si>
  <si>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</si>
  <si>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</si>
  <si>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</si>
  <si>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</si>
  <si>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</si>
  <si>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</si>
  <si>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</si>
  <si>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</si>
  <si>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</si>
  <si>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</si>
  <si>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</si>
  <si>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</si>
  <si>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</si>
  <si>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</si>
  <si>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</si>
  <si>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</si>
  <si>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</si>
  <si>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</si>
  <si>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</si>
  <si>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</si>
  <si>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</si>
  <si>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</si>
  <si>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</si>
  <si>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</si>
  <si>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</si>
  <si>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</si>
  <si>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</si>
  <si>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</si>
  <si>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</si>
  <si>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</si>
  <si>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</si>
  <si>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</si>
  <si>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</si>
  <si>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</si>
  <si>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</si>
  <si>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</si>
  <si>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</si>
  <si>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</si>
  <si>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</si>
  <si>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</si>
  <si>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</si>
  <si>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</si>
  <si>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</si>
  <si>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</si>
  <si>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</si>
  <si>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</si>
  <si>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</si>
  <si>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</si>
  <si>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</si>
  <si>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</si>
  <si>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</si>
  <si>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</si>
  <si>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</si>
  <si>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</si>
  <si>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</si>
  <si>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</si>
  <si>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</si>
  <si>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</si>
  <si>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</si>
  <si>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</si>
  <si>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</si>
  <si>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</si>
  <si>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</si>
  <si>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</si>
  <si>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</si>
  <si>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</si>
  <si>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</si>
  <si>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</si>
  <si>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</si>
  <si>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</si>
  <si>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</si>
  <si>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</si>
  <si>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</si>
  <si>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</si>
  <si>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</si>
  <si>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</si>
  <si>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</si>
  <si>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</si>
  <si>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</si>
  <si>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</si>
  <si>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</si>
  <si>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</si>
  <si>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</si>
  <si>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</si>
  <si>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</si>
  <si>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</si>
  <si>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</si>
  <si>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</si>
  <si>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</si>
  <si>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</si>
  <si>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</si>
  <si>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</si>
  <si>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</si>
  <si>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</si>
  <si>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</si>
  <si>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</si>
  <si>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</si>
  <si>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</si>
  <si>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</si>
  <si>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</si>
  <si>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</si>
  <si>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</si>
  <si>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</si>
  <si>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</si>
  <si>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</si>
  <si>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</si>
  <si>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</si>
  <si>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</si>
  <si>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</si>
  <si>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</si>
  <si>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</si>
  <si>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</si>
  <si>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</si>
  <si>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</si>
  <si>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</si>
  <si>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</si>
  <si>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</si>
  <si>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</si>
  <si>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</si>
  <si>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</si>
  <si>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</si>
  <si>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</si>
  <si>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</si>
  <si>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</si>
  <si>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</si>
  <si>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</si>
  <si>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</si>
  <si>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</si>
  <si>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</si>
  <si>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</si>
  <si>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</si>
  <si>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</si>
  <si>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</si>
  <si>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</si>
  <si>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</si>
  <si>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</si>
  <si>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</si>
  <si>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</si>
  <si>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</si>
  <si>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</si>
  <si>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</si>
  <si>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</si>
  <si>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</si>
  <si>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</si>
  <si>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</si>
  <si>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</si>
  <si>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</si>
  <si>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</si>
  <si>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</si>
  <si>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</si>
  <si>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</si>
  <si>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</si>
  <si>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</si>
  <si>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</si>
  <si>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</si>
  <si>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</si>
  <si>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</si>
  <si>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</si>
  <si>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</si>
  <si>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</si>
  <si>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</si>
  <si>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</si>
  <si>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</si>
  <si>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</si>
  <si>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</si>
  <si>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</si>
  <si>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</si>
  <si>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</si>
  <si>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</si>
  <si>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</si>
  <si>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</si>
  <si>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</si>
  <si>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</si>
  <si>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</si>
  <si>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</si>
  <si>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</si>
  <si>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</si>
  <si>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</si>
  <si>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</si>
  <si>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</si>
  <si>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</si>
  <si>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</si>
  <si>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</si>
  <si>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</si>
  <si>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</si>
  <si>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</si>
  <si>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</si>
  <si>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</si>
  <si>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</si>
  <si>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</si>
  <si>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</si>
  <si>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</si>
  <si>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</si>
  <si>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</si>
  <si>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</si>
  <si>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</si>
  <si>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</si>
  <si>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</si>
  <si>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</si>
  <si>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</si>
  <si>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</si>
  <si>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</si>
  <si>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</si>
  <si>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</si>
  <si>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</si>
  <si>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</si>
  <si>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</si>
  <si>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</si>
  <si>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</si>
  <si>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</si>
  <si>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</si>
  <si>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</si>
  <si>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</si>
  <si>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</si>
  <si>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</si>
  <si>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</si>
  <si>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</si>
  <si>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</si>
  <si>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</si>
  <si>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</si>
  <si>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</si>
  <si>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</si>
  <si>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</si>
  <si>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</si>
  <si>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</si>
  <si>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</si>
  <si>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</si>
  <si>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</si>
  <si>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</si>
  <si>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</si>
  <si>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</si>
  <si>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</si>
  <si>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</si>
  <si>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</si>
  <si>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</si>
  <si>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</si>
  <si>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</si>
  <si>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</si>
  <si>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</si>
  <si>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</si>
  <si>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</si>
  <si>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</si>
  <si>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</si>
  <si>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</si>
  <si>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</si>
  <si>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</si>
  <si>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</si>
  <si>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</si>
  <si>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</si>
  <si>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</si>
  <si>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</si>
  <si>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</si>
  <si>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</si>
  <si>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</si>
  <si>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</si>
  <si>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</si>
  <si>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</si>
  <si>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</si>
  <si>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</si>
  <si>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</si>
  <si>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</si>
  <si>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</si>
  <si>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</si>
  <si>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</si>
  <si>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</si>
  <si>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</si>
  <si>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</si>
  <si>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</si>
  <si>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</si>
  <si>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</si>
  <si>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</si>
  <si>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</si>
  <si>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</si>
  <si>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</si>
  <si>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</si>
  <si>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</si>
  <si>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</si>
  <si>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</si>
  <si>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</si>
  <si>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</si>
  <si>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</si>
  <si>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</si>
  <si>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</si>
  <si>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</si>
  <si>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</si>
  <si>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</si>
  <si>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</si>
  <si>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</si>
  <si>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</si>
  <si>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</si>
  <si>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</si>
  <si>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</si>
  <si>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</si>
  <si>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</si>
  <si>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</si>
  <si>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</si>
  <si>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</si>
  <si>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</si>
  <si>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</si>
  <si>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</si>
  <si>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</si>
  <si>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</si>
  <si>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</si>
  <si>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</si>
  <si>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</si>
  <si>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</si>
  <si>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</si>
  <si>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</si>
  <si>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</si>
  <si>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</si>
  <si>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</si>
  <si>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</si>
  <si>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</si>
  <si>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</si>
  <si>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</si>
  <si>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</si>
  <si>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</si>
  <si>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</si>
  <si>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</si>
  <si>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</si>
  <si>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</si>
  <si>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</si>
  <si>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</si>
  <si>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</si>
  <si>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</si>
  <si>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</si>
  <si>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</si>
  <si>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</si>
  <si>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</si>
  <si>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</si>
  <si>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</si>
  <si>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</si>
  <si>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</si>
  <si>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</si>
  <si>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</si>
  <si>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</si>
  <si>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</si>
  <si>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</si>
  <si>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</si>
  <si>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</si>
  <si>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</si>
  <si>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</si>
  <si>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</si>
  <si>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</si>
  <si>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</si>
  <si>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</si>
  <si>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</si>
  <si>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</si>
  <si>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</si>
  <si>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</si>
  <si>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</si>
  <si>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</si>
  <si>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</si>
  <si>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</si>
  <si>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</si>
  <si>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</si>
  <si>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</si>
  <si>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</si>
  <si>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</si>
  <si>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</si>
  <si>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</si>
  <si>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</si>
  <si>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</si>
  <si>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</si>
  <si>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</si>
  <si>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</si>
  <si>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</si>
  <si>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</si>
  <si>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</si>
  <si>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</si>
  <si>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</si>
  <si>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</si>
  <si>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</si>
  <si>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</si>
  <si>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</si>
  <si>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</si>
  <si>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</si>
  <si>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</si>
  <si>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</si>
  <si>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</si>
  <si>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</si>
  <si>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</si>
  <si>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</si>
  <si>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</si>
  <si>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</si>
  <si>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</si>
  <si>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</si>
  <si>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</si>
  <si>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</si>
  <si>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</si>
  <si>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</si>
  <si>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</si>
  <si>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</si>
  <si>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</si>
  <si>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</si>
  <si>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</si>
  <si>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</si>
  <si>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</si>
  <si>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</si>
  <si>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</si>
  <si>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</si>
  <si>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</si>
  <si>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</si>
  <si>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</si>
  <si>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</si>
  <si>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</si>
  <si>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</si>
  <si>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</si>
  <si>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</si>
  <si>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</si>
  <si>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</si>
  <si>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</si>
  <si>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</si>
  <si>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</si>
  <si>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</si>
  <si>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</si>
  <si>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</si>
  <si>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</si>
  <si>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</si>
  <si>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</si>
  <si>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</si>
  <si>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</si>
  <si>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</si>
  <si>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</si>
  <si>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</si>
  <si>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</si>
  <si>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</si>
  <si>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</si>
  <si>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</si>
  <si>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</si>
  <si>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</si>
  <si>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</si>
  <si>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</si>
  <si>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</si>
  <si>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</si>
  <si>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</si>
  <si>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</si>
  <si>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</si>
  <si>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</si>
  <si>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</si>
  <si>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</si>
  <si>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</si>
  <si>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</si>
  <si>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</si>
  <si>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</si>
  <si>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</si>
  <si>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</si>
  <si>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</si>
  <si>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</si>
  <si>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</si>
  <si>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</si>
  <si>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</si>
  <si>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</si>
  <si>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</si>
  <si>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</si>
  <si>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</si>
  <si>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</si>
  <si>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</si>
  <si>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</si>
  <si>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</si>
  <si>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</si>
  <si>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</si>
  <si>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</si>
  <si>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</si>
  <si>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</si>
  <si>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</si>
  <si>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</si>
  <si>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</si>
  <si>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</si>
  <si>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</si>
  <si>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</si>
  <si>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</si>
  <si>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</si>
  <si>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</si>
  <si>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</si>
  <si>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</si>
  <si>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</si>
  <si>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</si>
  <si>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</si>
  <si>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</si>
  <si>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</si>
  <si>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</si>
  <si>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</si>
  <si>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</si>
  <si>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</si>
  <si>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</si>
  <si>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</si>
  <si>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</si>
  <si>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</si>
  <si>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</si>
  <si>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</si>
  <si>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</si>
  <si>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</si>
  <si>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</si>
  <si>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</si>
  <si>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</si>
  <si>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</si>
  <si>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</si>
  <si>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</si>
  <si>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</si>
  <si>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</si>
  <si>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</si>
  <si>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</si>
  <si>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</si>
  <si>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</si>
  <si>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</si>
  <si>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</si>
  <si>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</si>
  <si>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</si>
  <si>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</si>
  <si>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</si>
  <si>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</si>
  <si>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</si>
  <si>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</si>
  <si>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</si>
  <si>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</si>
  <si>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</si>
  <si>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</si>
  <si>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</si>
  <si>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</si>
  <si>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</si>
  <si>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</si>
  <si>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</si>
  <si>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</si>
  <si>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</si>
  <si>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</si>
  <si>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</si>
  <si>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</si>
  <si>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</si>
  <si>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</si>
  <si>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</si>
  <si>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</si>
  <si>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</si>
  <si>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</si>
  <si>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</si>
  <si>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</si>
  <si>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</si>
  <si>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</si>
  <si>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</si>
  <si>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</si>
  <si>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</si>
  <si>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</si>
  <si>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</si>
  <si>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</si>
  <si>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</si>
  <si>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</si>
  <si>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</si>
  <si>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</si>
  <si>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</si>
  <si>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</si>
  <si>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</si>
  <si>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</si>
  <si>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</si>
  <si>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</si>
  <si>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</si>
  <si>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</si>
  <si>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</si>
  <si>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</si>
  <si>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</si>
  <si>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</si>
  <si>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</si>
  <si>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</si>
  <si>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</si>
  <si>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</si>
  <si>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</si>
  <si>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</si>
  <si>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</si>
  <si>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</si>
  <si>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</si>
  <si>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</si>
  <si>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</si>
  <si>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</si>
  <si>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</si>
  <si>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</si>
  <si>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</si>
  <si>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</si>
  <si>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</si>
  <si>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</si>
  <si>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</si>
  <si>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</si>
  <si>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</si>
  <si>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</si>
  <si>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</si>
  <si>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</si>
  <si>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</si>
  <si>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</si>
  <si>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</si>
  <si>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</si>
  <si>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</si>
  <si>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</si>
  <si>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</si>
  <si>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</si>
  <si>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</si>
  <si>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</si>
  <si>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</si>
  <si>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</si>
  <si>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</si>
  <si>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</si>
  <si>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</si>
  <si>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</si>
  <si>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</si>
  <si>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</si>
  <si>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</si>
  <si>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</si>
  <si>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</si>
  <si>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</si>
  <si>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</si>
  <si>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</si>
  <si>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</si>
  <si>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</si>
  <si>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</si>
  <si>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</si>
  <si>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</si>
  <si>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</si>
  <si>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</si>
  <si>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</si>
  <si>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</si>
  <si>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</si>
  <si>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</si>
  <si>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</si>
  <si>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</si>
  <si>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</si>
  <si>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</si>
  <si>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</si>
  <si>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</si>
  <si>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</si>
  <si>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</si>
  <si>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</si>
  <si>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</si>
  <si>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</si>
  <si>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</si>
  <si>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</si>
  <si>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</si>
  <si>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</si>
  <si>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</si>
  <si>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</si>
  <si>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</si>
  <si>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</si>
  <si>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</si>
  <si>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</si>
  <si>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</si>
  <si>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</si>
  <si>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</si>
  <si>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</si>
  <si>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</si>
  <si>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</si>
  <si>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</si>
  <si>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</si>
  <si>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</si>
  <si>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</si>
  <si>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</si>
  <si>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</si>
  <si>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</si>
  <si>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</si>
  <si>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</si>
  <si>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</si>
  <si>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</si>
  <si>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</si>
  <si>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</si>
  <si>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</si>
  <si>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</si>
  <si>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</si>
  <si>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</si>
  <si>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</si>
  <si>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</si>
  <si>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</si>
  <si>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</si>
  <si>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</si>
  <si>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</si>
  <si>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</si>
  <si>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</si>
  <si>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</si>
  <si>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</si>
  <si>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</si>
  <si>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</si>
  <si>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</si>
  <si>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</si>
  <si>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</si>
  <si>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</si>
  <si>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</si>
  <si>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</si>
  <si>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</si>
  <si>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</si>
  <si>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</si>
  <si>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</si>
  <si>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</si>
  <si>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</si>
  <si>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</si>
  <si>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</si>
  <si>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</si>
  <si>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</si>
  <si>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</si>
  <si>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</si>
  <si>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</si>
  <si>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</si>
  <si>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</si>
  <si>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</si>
  <si>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</si>
  <si>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</si>
  <si>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</si>
  <si>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</si>
  <si>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</si>
  <si>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</si>
  <si>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</si>
  <si>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</si>
  <si>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</si>
  <si>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</si>
  <si>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</si>
  <si>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</si>
  <si>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</si>
  <si>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</si>
  <si>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</si>
  <si>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</si>
  <si>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</si>
  <si>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</si>
  <si>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</si>
  <si>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</si>
  <si>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</si>
  <si>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</si>
  <si>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</si>
  <si>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</si>
  <si>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</si>
  <si>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</si>
  <si>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</si>
  <si>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</si>
  <si>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</si>
  <si>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</si>
  <si>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</si>
  <si>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</si>
  <si>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</si>
  <si>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</si>
  <si>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</si>
  <si>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</si>
  <si>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</si>
  <si>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</si>
  <si>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</si>
  <si>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</si>
  <si>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</si>
  <si>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</si>
  <si>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</si>
  <si>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</si>
  <si>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</si>
  <si>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</si>
  <si>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</si>
  <si>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</si>
  <si>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</si>
  <si>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</si>
  <si>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</si>
  <si>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</si>
  <si>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</si>
  <si>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</si>
  <si>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</si>
  <si>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</si>
  <si>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</si>
  <si>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</si>
  <si>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</si>
  <si>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</si>
  <si>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</si>
  <si>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</si>
  <si>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</si>
  <si>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</si>
  <si>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</si>
  <si>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</si>
  <si>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</si>
  <si>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</si>
  <si>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</si>
  <si>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</si>
  <si>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</si>
  <si>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</si>
  <si>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</si>
  <si>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</si>
  <si>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</si>
  <si>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</si>
  <si>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</si>
  <si>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</si>
  <si>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</si>
  <si>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</si>
  <si>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</si>
  <si>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</si>
  <si>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</si>
  <si>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</si>
  <si>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</si>
  <si>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</si>
  <si>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</si>
  <si>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</si>
  <si>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</si>
  <si>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</si>
  <si>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</si>
  <si>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</si>
  <si>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</si>
  <si>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</si>
  <si>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</si>
  <si>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</si>
  <si>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</si>
  <si>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</si>
  <si>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</si>
  <si>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</si>
  <si>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</si>
  <si>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</si>
  <si>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</si>
  <si>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</si>
  <si>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</si>
  <si>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</si>
  <si>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</si>
  <si>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</si>
  <si>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</si>
  <si>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</si>
  <si>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</si>
  <si>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</si>
  <si>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</si>
  <si>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</si>
  <si>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</si>
  <si>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</si>
  <si>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</si>
  <si>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</si>
  <si>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</si>
  <si>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</si>
  <si>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</si>
  <si>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</si>
  <si>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</si>
  <si>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</si>
  <si>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</si>
  <si>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</si>
  <si>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</si>
  <si>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</si>
  <si>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</si>
  <si>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</si>
  <si>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</si>
  <si>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</si>
  <si>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</si>
  <si>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</si>
  <si>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</si>
  <si>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</si>
  <si>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</si>
  <si>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</si>
  <si>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</si>
  <si>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</si>
  <si>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</si>
  <si>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</si>
  <si>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</si>
  <si>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</si>
  <si>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</si>
  <si>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</si>
  <si>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</si>
  <si>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</si>
  <si>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</si>
  <si>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</si>
  <si>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</si>
  <si>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</si>
  <si>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</si>
  <si>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</si>
  <si>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</si>
  <si>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</si>
  <si>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</si>
  <si>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</si>
  <si>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</si>
  <si>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</si>
  <si>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</si>
  <si>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</si>
  <si>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</si>
  <si>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</si>
  <si>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</si>
  <si>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</si>
  <si>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</si>
  <si>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</si>
  <si>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</si>
  <si>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</si>
  <si>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</si>
  <si>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</si>
  <si>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</si>
  <si>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</si>
  <si>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</si>
  <si>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</si>
  <si>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</si>
  <si>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</si>
  <si>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</si>
  <si>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</si>
  <si>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</si>
  <si>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</si>
  <si>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</si>
  <si>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</si>
  <si>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</si>
  <si>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</si>
  <si>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</si>
  <si>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</si>
  <si>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</si>
  <si>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</si>
  <si>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</si>
  <si>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</si>
  <si>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</si>
  <si>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</si>
  <si>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</si>
  <si>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</si>
  <si>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</si>
  <si>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</si>
  <si>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</si>
  <si>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</si>
  <si>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</si>
  <si>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</si>
  <si>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</si>
  <si>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</si>
  <si>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</si>
  <si>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</si>
  <si>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</si>
  <si>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</si>
  <si>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</si>
  <si>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</si>
  <si>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</si>
  <si>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</si>
  <si>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</si>
  <si>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</si>
  <si>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</si>
  <si>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</si>
  <si>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</si>
  <si>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</si>
  <si>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</si>
  <si>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</si>
  <si>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</si>
  <si>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</si>
  <si>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</si>
  <si>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</si>
  <si>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</si>
  <si>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</si>
  <si>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</si>
  <si>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</si>
  <si>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</si>
  <si>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</si>
  <si>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</si>
  <si>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</si>
  <si>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</si>
  <si>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</si>
  <si>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</si>
  <si>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</si>
  <si>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</si>
  <si>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</si>
  <si>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</si>
  <si>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</si>
  <si>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</si>
  <si>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</si>
  <si>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</si>
  <si>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</si>
  <si>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</si>
  <si>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</si>
  <si>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</si>
  <si>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</si>
  <si>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</si>
  <si>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</si>
  <si>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</si>
  <si>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</si>
  <si>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</si>
  <si>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</si>
  <si>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</si>
  <si>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</si>
  <si>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</si>
  <si>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</si>
  <si>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</si>
  <si>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</si>
  <si>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</si>
  <si>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</si>
  <si>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</si>
  <si>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</si>
  <si>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</si>
  <si>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</si>
  <si>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</si>
  <si>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</si>
  <si>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</si>
  <si>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</si>
  <si>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</si>
  <si>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</si>
  <si>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</si>
  <si>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</si>
  <si>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</si>
  <si>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</si>
  <si>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</si>
  <si>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</si>
  <si>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</si>
  <si>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</si>
  <si>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</si>
  <si>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</si>
  <si>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</si>
  <si>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</si>
  <si>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</si>
  <si>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</si>
  <si>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</si>
  <si>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</si>
  <si>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</si>
  <si>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</si>
  <si>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</si>
  <si>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</si>
  <si>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</si>
  <si>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</si>
  <si>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</si>
  <si>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</si>
  <si>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</si>
  <si>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</si>
  <si>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</si>
  <si>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</si>
  <si>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</si>
  <si>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</si>
  <si>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</si>
  <si>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</si>
  <si>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</si>
  <si>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</si>
  <si>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</si>
  <si>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</si>
  <si>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</si>
  <si>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</si>
  <si>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</si>
  <si>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</si>
  <si>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</si>
  <si>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</si>
  <si>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</si>
  <si>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</si>
  <si>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</si>
  <si>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</si>
  <si>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</si>
  <si>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</si>
  <si>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</si>
  <si>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</si>
  <si>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</si>
  <si>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</si>
  <si>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</si>
  <si>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</si>
  <si>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</si>
  <si>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</si>
  <si>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</si>
  <si>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</si>
  <si>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</si>
  <si>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</si>
  <si>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</si>
  <si>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</si>
  <si>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</si>
  <si>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</si>
  <si>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</si>
  <si>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</si>
  <si>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</si>
  <si>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</si>
  <si>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</si>
  <si>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</si>
  <si>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</si>
  <si>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</si>
  <si>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</si>
  <si>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</si>
  <si>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</si>
  <si>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</si>
  <si>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</si>
  <si>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</si>
  <si>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</si>
  <si>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</si>
  <si>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</si>
  <si>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</si>
  <si>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</si>
  <si>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</si>
  <si>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</si>
  <si>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</si>
  <si>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</si>
  <si>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</si>
  <si>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</si>
  <si>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</si>
  <si>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</si>
  <si>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</si>
  <si>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</si>
  <si>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</si>
  <si>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</si>
  <si>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</si>
  <si>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</si>
  <si>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</si>
  <si>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</si>
  <si>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</si>
  <si>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</si>
  <si>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</si>
  <si>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</si>
  <si>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</si>
  <si>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</si>
  <si>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</si>
  <si>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</si>
  <si>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</si>
  <si>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</si>
  <si>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</si>
  <si>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</si>
  <si>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</si>
  <si>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</si>
  <si>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</si>
  <si>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</si>
  <si>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</si>
  <si>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</si>
  <si>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</si>
  <si>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</si>
  <si>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</si>
  <si>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</si>
  <si>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</si>
  <si>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</si>
  <si>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</si>
  <si>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</si>
  <si>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</si>
  <si>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</si>
  <si>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</si>
  <si>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</si>
  <si>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</si>
  <si>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</si>
  <si>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</si>
  <si>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</si>
  <si>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</si>
  <si>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</si>
  <si>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</si>
  <si>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</si>
  <si>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</si>
  <si>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</si>
  <si>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</si>
  <si>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</si>
  <si>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</si>
  <si>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</si>
  <si>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</si>
  <si>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</si>
  <si>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</si>
  <si>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</si>
  <si>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</si>
  <si>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</si>
  <si>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</si>
  <si>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</si>
  <si>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</si>
  <si>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</si>
  <si>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</si>
  <si>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</si>
  <si>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</si>
  <si>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</si>
  <si>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</si>
  <si>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</si>
  <si>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</si>
  <si>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</si>
  <si>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</si>
  <si>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</si>
  <si>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</si>
  <si>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</si>
  <si>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</si>
  <si>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</si>
  <si>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</si>
  <si>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</si>
  <si>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</si>
  <si>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</si>
  <si>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</si>
  <si>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</si>
  <si>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</si>
  <si>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</si>
  <si>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</si>
  <si>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</si>
  <si>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</si>
  <si>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</si>
  <si>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</si>
  <si>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</si>
  <si>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</si>
  <si>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</si>
  <si>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</si>
  <si>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</si>
  <si>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</si>
  <si>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</si>
  <si>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</si>
  <si>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</si>
  <si>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</si>
  <si>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</si>
  <si>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</si>
  <si>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</si>
  <si>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</si>
  <si>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</si>
  <si>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</si>
  <si>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</si>
  <si>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</si>
  <si>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</si>
  <si>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</si>
  <si>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</si>
  <si>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</si>
  <si>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</si>
  <si>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</si>
  <si>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</si>
  <si>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</si>
  <si>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</si>
  <si>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</si>
  <si>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</si>
  <si>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</si>
  <si>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</si>
  <si>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</si>
  <si>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</si>
  <si>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</si>
  <si>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</si>
  <si>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</si>
  <si>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</si>
  <si>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</si>
  <si>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</si>
  <si>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</si>
  <si>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</si>
  <si>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</si>
  <si>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</si>
  <si>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</si>
  <si>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</si>
  <si>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</si>
  <si>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</si>
  <si>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</si>
  <si>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</si>
  <si>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</si>
  <si>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</si>
  <si>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</si>
  <si>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</si>
  <si>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</si>
  <si>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</si>
  <si>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</si>
  <si>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</si>
  <si>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</si>
  <si>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</si>
  <si>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</si>
  <si>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</si>
  <si>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</si>
  <si>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</si>
  <si>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</si>
  <si>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</si>
  <si>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</si>
  <si>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</si>
  <si>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</si>
  <si>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</si>
  <si>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</si>
  <si>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</si>
  <si>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</si>
  <si>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</si>
  <si>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</si>
  <si>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</si>
  <si>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</si>
  <si>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</si>
  <si>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</si>
  <si>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</si>
  <si>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</si>
  <si>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</si>
  <si>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</si>
  <si>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</si>
  <si>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</si>
  <si>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</si>
  <si>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</si>
  <si>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</si>
  <si>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</si>
  <si>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</si>
  <si>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</si>
  <si>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</si>
  <si>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</si>
  <si>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</si>
  <si>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</si>
  <si>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</si>
  <si>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</si>
  <si>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</si>
  <si>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</si>
  <si>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</si>
  <si>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</si>
  <si>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</si>
  <si>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</si>
  <si>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</si>
  <si>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</si>
  <si>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</si>
  <si>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</si>
  <si>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</si>
  <si>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</si>
  <si>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</si>
  <si>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</si>
  <si>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</si>
  <si>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</si>
  <si>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</si>
  <si>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</si>
  <si>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</si>
  <si>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</si>
  <si>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</si>
  <si>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</si>
  <si>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</si>
  <si>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</si>
  <si>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</si>
  <si>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</si>
  <si>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</si>
  <si>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</si>
  <si>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</si>
  <si>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</si>
  <si>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</si>
  <si>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</si>
  <si>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</si>
  <si>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</si>
  <si>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</si>
  <si>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</si>
  <si>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</si>
  <si>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</si>
  <si>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</si>
  <si>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</si>
  <si>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</si>
  <si>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</si>
  <si>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</si>
  <si>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</si>
  <si>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</si>
  <si>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</si>
  <si>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</si>
  <si>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</si>
  <si>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</si>
  <si>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</si>
  <si>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</si>
  <si>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</si>
  <si>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</si>
  <si>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</si>
  <si>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</si>
  <si>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</si>
  <si>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</si>
  <si>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</si>
  <si>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</si>
  <si>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</si>
  <si>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</si>
  <si>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</si>
  <si>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</si>
  <si>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</si>
  <si>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</si>
  <si>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</si>
  <si>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</si>
  <si>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</si>
  <si>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</si>
  <si>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</si>
  <si>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</si>
  <si>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</si>
  <si>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</si>
  <si>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</si>
  <si>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</si>
  <si>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</si>
  <si>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</si>
  <si>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</si>
  <si>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</si>
  <si>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</si>
  <si>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</si>
  <si>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</si>
  <si>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</si>
  <si>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</si>
  <si>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</si>
  <si>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</si>
  <si>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</si>
  <si>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</si>
  <si>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</si>
  <si>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</si>
  <si>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</si>
  <si>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</si>
  <si>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</si>
  <si>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</si>
  <si>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</si>
  <si>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</si>
  <si>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</si>
  <si>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</si>
  <si>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</si>
  <si>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</si>
  <si>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</si>
  <si>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</si>
  <si>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</si>
  <si>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</si>
  <si>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</si>
  <si>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</si>
  <si>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</si>
  <si>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</si>
  <si>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</si>
  <si>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</si>
  <si>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</si>
  <si>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</si>
  <si>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</si>
  <si>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</si>
  <si>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</si>
  <si>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</si>
  <si>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</si>
  <si>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</si>
  <si>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</si>
  <si>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</si>
  <si>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</si>
  <si>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</si>
  <si>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</si>
  <si>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</si>
  <si>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</si>
  <si>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</si>
  <si>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</si>
  <si>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</si>
  <si>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</si>
  <si>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</si>
  <si>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</si>
  <si>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</si>
  <si>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</si>
  <si>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</si>
  <si>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</si>
  <si>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</si>
  <si>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</si>
  <si>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</si>
  <si>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</si>
  <si>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</si>
  <si>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</si>
  <si>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</si>
  <si>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</si>
  <si>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</si>
  <si>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</si>
  <si>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</si>
  <si>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</si>
  <si>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</si>
  <si>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</si>
  <si>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</si>
  <si>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</si>
  <si>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</si>
  <si>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</si>
  <si>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</si>
  <si>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</si>
  <si>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</si>
  <si>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</si>
  <si>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</si>
  <si>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</si>
  <si>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</si>
  <si>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</si>
  <si>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</si>
  <si>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</si>
  <si>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</si>
  <si>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</si>
  <si>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</si>
  <si>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</si>
  <si>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</si>
  <si>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</si>
  <si>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</si>
  <si>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</si>
  <si>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</si>
  <si>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</si>
  <si>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</si>
  <si>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</si>
  <si>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</si>
  <si>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</si>
  <si>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</si>
  <si>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</si>
  <si>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</si>
  <si>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</si>
  <si>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</si>
  <si>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</si>
  <si>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</si>
  <si>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</si>
  <si>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</si>
  <si>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</si>
  <si>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</si>
  <si>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</si>
  <si>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</si>
  <si>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</si>
  <si>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</si>
  <si>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</si>
  <si>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</si>
  <si>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</si>
  <si>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</si>
  <si>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</si>
  <si>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</si>
  <si>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</si>
  <si>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</si>
  <si>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</si>
  <si>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</si>
  <si>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</si>
  <si>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</si>
  <si>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</si>
  <si>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</si>
  <si>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</si>
  <si>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</si>
  <si>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</si>
  <si>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</si>
  <si>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</si>
  <si>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</si>
  <si>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</si>
  <si>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</si>
  <si>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</si>
  <si>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</si>
  <si>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</si>
  <si>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</si>
  <si>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</si>
  <si>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</si>
  <si>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</si>
  <si>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</si>
  <si>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</si>
  <si>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</si>
  <si>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</si>
  <si>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</si>
  <si>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</si>
  <si>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</si>
  <si>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</si>
  <si>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</si>
  <si>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</si>
  <si>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</si>
  <si>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</si>
  <si>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</si>
  <si>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</si>
  <si>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</si>
  <si>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</si>
  <si>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</si>
  <si>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</si>
  <si>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</si>
  <si>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</si>
  <si>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</si>
  <si>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</si>
  <si>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</si>
  <si>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</si>
  <si>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</si>
  <si>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</si>
  <si>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</si>
  <si>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</si>
  <si>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</si>
  <si>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</si>
  <si>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</si>
  <si>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</si>
  <si>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</si>
  <si>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</si>
  <si>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</si>
  <si>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</si>
  <si>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</si>
  <si>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</si>
  <si>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</si>
  <si>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</si>
  <si>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</si>
  <si>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</si>
  <si>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</si>
  <si>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</si>
  <si>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</si>
  <si>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</si>
  <si>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</si>
  <si>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</si>
  <si>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</si>
  <si>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</si>
  <si>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</si>
  <si>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</si>
  <si>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</si>
  <si>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</si>
  <si>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</si>
  <si>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</si>
  <si>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</si>
  <si>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</si>
  <si>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</si>
  <si>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</si>
  <si>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</si>
  <si>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</si>
  <si>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</si>
  <si>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</si>
  <si>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</si>
  <si>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</si>
  <si>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</si>
  <si>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</si>
  <si>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</si>
  <si>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</si>
  <si>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</si>
  <si>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</si>
  <si>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</si>
  <si>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</si>
  <si>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</si>
  <si>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</si>
  <si>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</si>
  <si>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</si>
  <si>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</si>
  <si>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</si>
  <si>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</si>
  <si>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</si>
  <si>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</si>
  <si>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</si>
  <si>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</si>
  <si>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</si>
  <si>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</si>
  <si>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</si>
  <si>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</si>
  <si>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</si>
  <si>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</si>
  <si>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</si>
  <si>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</si>
  <si>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</si>
  <si>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</si>
  <si>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</si>
  <si>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</si>
  <si>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</si>
  <si>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</si>
  <si>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</si>
  <si>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</si>
  <si>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</si>
  <si>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</si>
  <si>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</si>
  <si>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</si>
  <si>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</si>
  <si>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</si>
  <si>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</si>
  <si>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</si>
  <si>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</si>
  <si>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</si>
  <si>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</si>
  <si>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</si>
  <si>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</si>
  <si>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</si>
  <si>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</si>
  <si>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</si>
  <si>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</si>
  <si>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</si>
  <si>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</si>
  <si>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</si>
  <si>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</si>
  <si>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</si>
  <si>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</si>
  <si>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</si>
  <si>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</si>
  <si>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</si>
  <si>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</si>
  <si>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</si>
  <si>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</si>
  <si>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</si>
  <si>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</si>
  <si>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</si>
  <si>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</si>
  <si>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</si>
  <si>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</si>
  <si>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</si>
  <si>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</si>
  <si>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</si>
  <si>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</si>
  <si>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</si>
  <si>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</si>
  <si>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</si>
  <si>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</si>
  <si>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</si>
  <si>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</si>
  <si>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</si>
  <si>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</si>
  <si>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</si>
  <si>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</si>
  <si>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</si>
  <si>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</si>
  <si>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</si>
  <si>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</si>
  <si>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</si>
  <si>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</si>
  <si>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</si>
  <si>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</si>
  <si>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</si>
  <si>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</si>
  <si>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</si>
  <si>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</si>
  <si>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</si>
  <si>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</si>
  <si>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</si>
  <si>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</si>
  <si>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</si>
  <si>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</si>
  <si>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</si>
  <si>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</si>
  <si>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</si>
  <si>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</si>
  <si>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</si>
  <si>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</si>
  <si>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</si>
  <si>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</si>
  <si>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</si>
  <si>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</si>
  <si>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</si>
  <si>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</si>
  <si>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</si>
  <si>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</si>
  <si>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</si>
  <si>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</si>
  <si>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</si>
  <si>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</si>
  <si>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</si>
  <si>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</si>
  <si>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</si>
  <si>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</si>
  <si>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</si>
  <si>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</si>
  <si>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</si>
  <si>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</si>
  <si>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</si>
  <si>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</si>
  <si>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</si>
  <si>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</si>
  <si>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</si>
  <si>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</si>
  <si>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</si>
  <si>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</si>
  <si>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</si>
  <si>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</si>
  <si>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</si>
  <si>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</si>
  <si>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</si>
  <si>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</si>
  <si>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</si>
  <si>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</si>
  <si>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</si>
  <si>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</si>
  <si>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</si>
  <si>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</si>
  <si>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</si>
  <si>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</si>
  <si>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</si>
  <si>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</si>
  <si>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</si>
  <si>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</si>
  <si>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</si>
  <si>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</si>
  <si>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</si>
  <si>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</si>
  <si>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</si>
  <si>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</si>
  <si>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</si>
  <si>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</si>
  <si>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</si>
  <si>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</si>
  <si>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</si>
  <si>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</si>
  <si>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</si>
  <si>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</si>
  <si>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</si>
  <si>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</si>
  <si>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</si>
  <si>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</si>
  <si>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</si>
  <si>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</si>
  <si>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</si>
  <si>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</si>
  <si>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</si>
  <si>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</si>
  <si>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</si>
  <si>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</si>
  <si>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</si>
  <si>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</si>
  <si>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</si>
  <si>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</si>
  <si>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</si>
  <si>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</si>
  <si>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</si>
  <si>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</si>
  <si>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</si>
  <si>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</si>
  <si>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</si>
  <si>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</si>
  <si>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</si>
  <si>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</si>
  <si>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</si>
  <si>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</si>
  <si>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</si>
  <si>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</si>
  <si>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</si>
  <si>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</si>
  <si>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</si>
  <si>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</si>
  <si>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</si>
  <si>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</si>
  <si>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</si>
  <si>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</si>
  <si>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</si>
  <si>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</si>
  <si>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</si>
  <si>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</si>
  <si>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</si>
  <si>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</si>
  <si>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</si>
  <si>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</si>
  <si>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</si>
  <si>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</si>
  <si>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</si>
  <si>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</si>
  <si>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</si>
  <si>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</si>
  <si>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</si>
  <si>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</si>
  <si>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</si>
  <si>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</si>
  <si>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</si>
  <si>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</si>
  <si>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</si>
  <si>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</si>
  <si>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</si>
  <si>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</si>
  <si>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</si>
  <si>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</si>
  <si>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</si>
  <si>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</si>
  <si>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</si>
  <si>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</si>
  <si>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</si>
  <si>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</si>
  <si>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</si>
  <si>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</si>
  <si>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</si>
  <si>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</si>
  <si>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</si>
  <si>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</si>
  <si>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</si>
  <si>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</si>
  <si>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</si>
  <si>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</si>
  <si>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</si>
  <si>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</si>
  <si>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</si>
  <si>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</si>
  <si>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</si>
  <si>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</si>
  <si>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</si>
  <si>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</si>
  <si>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</si>
  <si>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</si>
  <si>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</si>
  <si>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</si>
  <si>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</si>
  <si>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</si>
  <si>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</si>
  <si>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</si>
  <si>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</si>
  <si>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</si>
  <si>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</si>
  <si>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</si>
  <si>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</si>
  <si>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</si>
  <si>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</si>
  <si>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</si>
  <si>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</si>
  <si>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</si>
  <si>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</si>
  <si>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</si>
  <si>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</si>
  <si>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</si>
  <si>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</si>
  <si>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</si>
  <si>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</si>
  <si>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</si>
  <si>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</si>
  <si>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</si>
  <si>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</si>
  <si>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</si>
  <si>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</si>
  <si>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</si>
  <si>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</si>
  <si>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</si>
  <si>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</si>
  <si>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</si>
  <si>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</si>
  <si>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</si>
  <si>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</si>
  <si>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</si>
  <si>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</si>
  <si>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</si>
  <si>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</si>
  <si>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</si>
  <si>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</si>
  <si>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</si>
  <si>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</si>
  <si>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</si>
  <si>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</si>
  <si>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</si>
  <si>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</si>
  <si>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</si>
  <si>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</si>
  <si>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</si>
  <si>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</si>
  <si>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</si>
  <si>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</si>
  <si>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</si>
  <si>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</si>
  <si>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</si>
  <si>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</si>
  <si>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</si>
  <si>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</si>
  <si>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</si>
  <si>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</si>
  <si>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</si>
  <si>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</si>
  <si>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</si>
  <si>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</si>
  <si>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</si>
  <si>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</si>
  <si>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</si>
  <si>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</si>
  <si>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</si>
  <si>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</si>
  <si>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</si>
  <si>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</si>
  <si>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</si>
  <si>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</si>
  <si>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</si>
  <si>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</si>
  <si>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</si>
  <si>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</si>
  <si>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</si>
  <si>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</si>
  <si>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</si>
  <si>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</si>
  <si>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</si>
  <si>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</si>
  <si>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</si>
  <si>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</si>
  <si>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</si>
  <si>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</si>
  <si>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</si>
  <si>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</si>
  <si>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</si>
  <si>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</si>
  <si>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</si>
  <si>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</si>
  <si>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</si>
  <si>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</si>
  <si>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</si>
  <si>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</si>
  <si>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</si>
  <si>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</si>
  <si>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</si>
  <si>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</si>
  <si>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</si>
  <si>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</si>
  <si>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</si>
  <si>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</si>
  <si>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</si>
  <si>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</si>
  <si>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</si>
  <si>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</si>
  <si>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</si>
  <si>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</si>
  <si>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</si>
  <si>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</si>
  <si>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</si>
  <si>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</si>
  <si>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</si>
  <si>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</si>
  <si>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</si>
  <si>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</si>
  <si>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</si>
  <si>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</si>
  <si>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</si>
  <si>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</si>
  <si>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</si>
  <si>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</si>
  <si>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</si>
  <si>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</si>
  <si>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</si>
  <si>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</si>
  <si>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</si>
  <si>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</si>
  <si>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</si>
  <si>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</si>
  <si>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</si>
  <si>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</si>
  <si>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</si>
  <si>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</si>
  <si>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</si>
  <si>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</si>
  <si>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</si>
  <si>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</si>
  <si>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</si>
  <si>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</si>
  <si>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</si>
  <si>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</si>
  <si>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</si>
  <si>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</si>
  <si>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</si>
  <si>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</si>
  <si>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</si>
  <si>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</si>
  <si>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</si>
  <si>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</si>
  <si>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</si>
  <si>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</si>
  <si>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</si>
  <si>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</si>
  <si>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</si>
  <si>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</si>
  <si>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</si>
  <si>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</si>
  <si>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</si>
  <si>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</si>
  <si>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</si>
  <si>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</si>
  <si>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</si>
  <si>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</si>
  <si>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</si>
  <si>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</si>
  <si>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</si>
  <si>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</si>
  <si>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</si>
  <si>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</si>
  <si>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</si>
  <si>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</si>
  <si>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</si>
  <si>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</si>
  <si>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</si>
  <si>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</si>
  <si>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</si>
  <si>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</si>
  <si>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</si>
  <si>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</si>
  <si>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</si>
  <si>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</si>
  <si>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</si>
  <si>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</si>
  <si>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</si>
  <si>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</si>
  <si>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</si>
  <si>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</si>
  <si>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</si>
  <si>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</si>
  <si>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</si>
  <si>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</si>
  <si>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</si>
  <si>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</si>
  <si>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</si>
  <si>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</si>
  <si>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</si>
  <si>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</si>
  <si>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</si>
  <si>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</si>
  <si>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</si>
  <si>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</si>
  <si>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</si>
  <si>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</si>
  <si>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</si>
  <si>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</si>
  <si>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</si>
  <si>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</si>
  <si>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</si>
  <si>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</si>
  <si>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</si>
  <si>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</si>
  <si>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</si>
  <si>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</si>
  <si>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</si>
  <si>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</si>
  <si>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</si>
  <si>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</si>
  <si>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</si>
  <si>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</si>
  <si>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</si>
  <si>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</si>
  <si>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</si>
  <si>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</si>
  <si>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</si>
  <si>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</si>
  <si>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</si>
  <si>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</si>
  <si>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</si>
  <si>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</si>
  <si>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</si>
  <si>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</si>
  <si>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</si>
  <si>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</si>
  <si>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</si>
  <si>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</si>
  <si>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</si>
  <si>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</si>
  <si>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</si>
  <si>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</si>
  <si>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</si>
  <si>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</si>
  <si>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</si>
  <si>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</si>
  <si>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</si>
  <si>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</si>
  <si>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</si>
  <si>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</si>
  <si>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</si>
  <si>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</si>
  <si>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</si>
  <si>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</si>
  <si>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</si>
  <si>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</si>
  <si>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</si>
  <si>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</si>
  <si>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</si>
  <si>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</si>
  <si>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</si>
  <si>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</si>
  <si>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</si>
  <si>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</si>
  <si>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</si>
  <si>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</si>
  <si>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</si>
  <si>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</si>
  <si>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</si>
  <si>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</si>
  <si>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</si>
  <si>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</si>
  <si>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</si>
  <si>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</si>
  <si>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</si>
  <si>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</si>
  <si>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</si>
  <si>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</si>
  <si>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</si>
  <si>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</si>
  <si>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</si>
  <si>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</si>
  <si>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</si>
  <si>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</si>
  <si>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</si>
  <si>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</si>
  <si>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</si>
  <si>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</si>
  <si>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</si>
  <si>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</si>
  <si>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</si>
  <si>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</si>
  <si>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</si>
  <si>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</si>
  <si>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</si>
  <si>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</si>
  <si>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</si>
  <si>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</si>
  <si>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</si>
  <si>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</si>
  <si>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</si>
  <si>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</si>
  <si>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</si>
  <si>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</si>
  <si>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</si>
  <si>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</si>
  <si>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</si>
  <si>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</si>
  <si>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</si>
  <si>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</si>
  <si>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</si>
  <si>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</si>
  <si>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</si>
  <si>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</si>
  <si>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</si>
  <si>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</si>
  <si>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</si>
  <si>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</si>
  <si>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</si>
  <si>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</si>
  <si>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</si>
  <si>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</si>
  <si>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</si>
  <si>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</si>
  <si>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</si>
  <si>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</si>
  <si>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</si>
  <si>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</si>
  <si>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</si>
  <si>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</si>
  <si>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</si>
  <si>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</si>
  <si>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</si>
  <si>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</si>
  <si>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</si>
  <si>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</si>
  <si>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</si>
  <si>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</si>
  <si>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</si>
  <si>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</si>
  <si>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</si>
  <si>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</si>
  <si>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</si>
  <si>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</si>
  <si>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</si>
  <si>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</si>
  <si>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</si>
  <si>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</si>
  <si>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</si>
  <si>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</si>
  <si>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</si>
  <si>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</si>
  <si>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</si>
  <si>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</si>
  <si>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</si>
  <si>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</si>
  <si>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</si>
  <si>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</si>
  <si>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</si>
  <si>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</si>
  <si>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</si>
  <si>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</si>
  <si>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</si>
  <si>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</si>
  <si>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</si>
  <si>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</si>
  <si>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</si>
  <si>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</si>
  <si>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</si>
  <si>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</si>
  <si>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</si>
  <si>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</si>
  <si>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</si>
  <si>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</si>
  <si>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</si>
  <si>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</si>
  <si>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</si>
  <si>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</si>
  <si>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</si>
  <si>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</si>
  <si>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</si>
  <si>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</si>
  <si>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</si>
  <si>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</si>
  <si>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</si>
  <si>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</si>
  <si>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</si>
  <si>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</si>
  <si>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</si>
  <si>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</si>
  <si>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</si>
  <si>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</si>
  <si>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</si>
  <si>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</si>
  <si>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</si>
  <si>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</si>
  <si>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</si>
  <si>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</si>
  <si>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</si>
  <si>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</si>
  <si>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</si>
  <si>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</si>
  <si>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</si>
  <si>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</si>
  <si>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</si>
  <si>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</si>
  <si>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</si>
  <si>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</si>
  <si>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</si>
  <si>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</si>
  <si>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</si>
  <si>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</si>
  <si>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</si>
  <si>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</si>
  <si>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</si>
  <si>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</si>
  <si>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</si>
  <si>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</si>
  <si>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</si>
  <si>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</si>
  <si>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</si>
  <si>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</si>
  <si>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</si>
  <si>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</si>
  <si>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</si>
  <si>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</si>
  <si>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</si>
  <si>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</si>
  <si>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</si>
  <si>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</si>
  <si>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</si>
  <si>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</si>
  <si>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</si>
  <si>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</si>
  <si>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</si>
  <si>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</si>
  <si>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</si>
  <si>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</si>
  <si>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</si>
  <si>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</si>
  <si>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</si>
  <si>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</si>
  <si>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</si>
  <si>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</si>
  <si>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</si>
  <si>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</si>
  <si>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</si>
  <si>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</si>
  <si>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</si>
  <si>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</si>
  <si>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</si>
  <si>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</si>
  <si>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</si>
  <si>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</si>
  <si>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</si>
  <si>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</si>
  <si>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</si>
  <si>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</si>
  <si>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</si>
  <si>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</si>
  <si>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</si>
  <si>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</si>
  <si>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</si>
  <si>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</si>
  <si>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</si>
  <si>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</si>
  <si>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</si>
  <si>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</si>
  <si>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</si>
  <si>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</si>
  <si>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</si>
  <si>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</si>
  <si>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</si>
  <si>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</si>
  <si>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</si>
  <si>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</si>
  <si>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</si>
  <si>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</si>
  <si>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</si>
  <si>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</si>
  <si>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</si>
  <si>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</si>
  <si>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</si>
  <si>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</si>
  <si>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</si>
  <si>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</si>
  <si>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</si>
  <si>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</si>
  <si>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</si>
  <si>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</si>
  <si>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</si>
  <si>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</si>
  <si>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</si>
  <si>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</si>
  <si>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</si>
  <si>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</si>
  <si>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</si>
  <si>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</si>
  <si>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</si>
  <si>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</si>
  <si>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</si>
  <si>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</si>
  <si>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</si>
  <si>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</si>
  <si>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</si>
  <si>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</si>
  <si>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</si>
  <si>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</si>
  <si>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</si>
  <si>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</si>
  <si>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</si>
  <si>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</si>
  <si>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</si>
  <si>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</si>
  <si>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</si>
  <si>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</si>
  <si>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</si>
  <si>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</si>
  <si>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</si>
  <si>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</si>
  <si>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</si>
  <si>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</si>
  <si>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</si>
  <si>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</si>
  <si>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</si>
  <si>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</si>
  <si>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</si>
  <si>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</si>
  <si>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</si>
  <si>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</si>
  <si>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</si>
  <si>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</si>
  <si>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</si>
  <si>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</si>
  <si>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</si>
  <si>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</si>
  <si>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</si>
  <si>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</si>
  <si>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</si>
  <si>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</si>
  <si>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</si>
  <si>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</si>
  <si>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</si>
  <si>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</si>
  <si>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</si>
  <si>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</si>
  <si>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</si>
  <si>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</si>
  <si>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</si>
  <si>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</si>
  <si>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</si>
  <si>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</si>
  <si>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</si>
  <si>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</si>
  <si>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</si>
  <si>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</si>
  <si>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</si>
  <si>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</si>
  <si>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</si>
  <si>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</si>
  <si>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</si>
  <si>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</si>
  <si>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</si>
  <si>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</si>
  <si>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</si>
  <si>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</si>
  <si>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</si>
  <si>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</si>
  <si>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</si>
  <si>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</si>
  <si>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</si>
  <si>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</si>
  <si>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</si>
  <si>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</si>
  <si>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</si>
  <si>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</si>
  <si>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</si>
  <si>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</si>
  <si>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</si>
  <si>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</si>
  <si>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</si>
  <si>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</si>
  <si>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</si>
  <si>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</si>
  <si>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</si>
  <si>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</si>
  <si>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</si>
  <si>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</si>
  <si>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</si>
  <si>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</si>
  <si>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</si>
  <si>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</si>
  <si>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</si>
  <si>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</si>
  <si>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</si>
  <si>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</si>
  <si>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</si>
  <si>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</si>
  <si>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</si>
  <si>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</si>
  <si>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</si>
  <si>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</si>
  <si>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</si>
  <si>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</si>
  <si>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</si>
  <si>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</si>
  <si>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</si>
  <si>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</si>
  <si>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</si>
  <si>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</si>
  <si>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</si>
  <si>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</si>
  <si>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</si>
  <si>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</si>
  <si>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</si>
  <si>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</si>
  <si>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</si>
  <si>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</si>
  <si>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</si>
  <si>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</si>
  <si>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</si>
  <si>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</si>
  <si>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</si>
  <si>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</si>
  <si>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</si>
  <si>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</si>
  <si>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</si>
  <si>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</si>
  <si>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</si>
  <si>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</si>
  <si>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</si>
  <si>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</si>
  <si>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</si>
  <si>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</si>
  <si>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</si>
  <si>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</si>
  <si>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</si>
  <si>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</si>
  <si>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</si>
  <si>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</si>
  <si>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</si>
  <si>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</si>
  <si>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</si>
  <si>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</si>
  <si>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</si>
  <si>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</si>
  <si>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</si>
  <si>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</si>
  <si>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</si>
  <si>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</si>
  <si>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</si>
  <si>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</si>
  <si>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</si>
  <si>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</si>
  <si>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</si>
  <si>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</si>
  <si>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</si>
  <si>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</si>
  <si>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</si>
  <si>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</si>
  <si>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</si>
  <si>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</si>
  <si>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</si>
  <si>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</si>
  <si>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</si>
  <si>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</si>
  <si>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</si>
  <si>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</si>
  <si>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</si>
  <si>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</si>
  <si>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</si>
  <si>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</si>
  <si>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</si>
  <si>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</si>
  <si>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</si>
  <si>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</si>
  <si>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</si>
  <si>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</si>
  <si>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</si>
  <si>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</si>
  <si>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</si>
  <si>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</si>
  <si>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</si>
  <si>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</si>
  <si>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</si>
  <si>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</si>
  <si>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</si>
  <si>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</si>
  <si>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</si>
  <si>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</si>
  <si>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</si>
  <si>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</si>
  <si>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</si>
  <si>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</si>
  <si>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</si>
  <si>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</si>
  <si>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</si>
  <si>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</si>
  <si>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</si>
  <si>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</si>
  <si>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</si>
  <si>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</si>
  <si>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</si>
  <si>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</si>
  <si>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</si>
  <si>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</si>
  <si>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</si>
  <si>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</si>
  <si>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</si>
  <si>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</si>
  <si>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</si>
  <si>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</si>
  <si>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</si>
  <si>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</si>
  <si>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</si>
  <si>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</si>
  <si>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</si>
  <si>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</si>
  <si>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</si>
  <si>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</si>
  <si>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</si>
  <si>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</si>
  <si>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</si>
  <si>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</si>
  <si>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</si>
  <si>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</si>
  <si>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</si>
  <si>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</si>
  <si>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</si>
  <si>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</si>
  <si>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</si>
  <si>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</si>
  <si>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</si>
  <si>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</si>
  <si>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</si>
  <si>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</si>
  <si>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</si>
  <si>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</si>
  <si>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</si>
  <si>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</si>
  <si>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</si>
  <si>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</si>
  <si>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</si>
  <si>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</si>
  <si>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</si>
  <si>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</si>
  <si>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</si>
  <si>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</si>
  <si>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</si>
  <si>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</si>
  <si>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</si>
  <si>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</si>
  <si>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</si>
  <si>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</si>
  <si>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</si>
  <si>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</si>
  <si>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</si>
  <si>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</si>
  <si>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</si>
  <si>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</si>
  <si>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</si>
  <si>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</si>
  <si>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</si>
  <si>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</si>
  <si>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</si>
  <si>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</si>
  <si>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</si>
  <si>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</si>
  <si>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</si>
  <si>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</si>
  <si>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</si>
  <si>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</si>
  <si>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</si>
  <si>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</si>
  <si>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</si>
  <si>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</si>
  <si>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</si>
  <si>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</si>
  <si>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</si>
  <si>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</si>
  <si>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</si>
  <si>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</si>
  <si>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</si>
  <si>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</si>
  <si>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</si>
  <si>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</si>
  <si>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</si>
  <si>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</si>
  <si>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</si>
  <si>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</si>
  <si>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</si>
  <si>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</si>
  <si>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</si>
  <si>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</si>
  <si>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</si>
  <si>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</si>
  <si>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</si>
  <si>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</si>
  <si>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</si>
  <si>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</si>
  <si>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</si>
  <si>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</si>
  <si>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</si>
  <si>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</si>
  <si>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</si>
  <si>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</si>
  <si>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</si>
  <si>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</si>
  <si>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</si>
  <si>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</si>
  <si>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</si>
  <si>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</si>
  <si>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</si>
  <si>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</si>
  <si>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</si>
  <si>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</si>
  <si>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</si>
  <si>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</si>
  <si>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</si>
  <si>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</si>
  <si>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</si>
  <si>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</si>
  <si>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</si>
  <si>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</si>
  <si>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</si>
  <si>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</si>
  <si>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</si>
  <si>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</si>
  <si>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</si>
  <si>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</si>
  <si>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</si>
  <si>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</si>
  <si>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</si>
  <si>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</si>
  <si>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</si>
  <si>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</si>
  <si>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</si>
  <si>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</si>
  <si>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</si>
  <si>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</si>
  <si>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</si>
  <si>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</si>
  <si>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</si>
  <si>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</si>
  <si>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</si>
  <si>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</si>
  <si>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</si>
  <si>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</si>
  <si>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</si>
  <si>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</si>
  <si>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</si>
  <si>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</si>
  <si>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</si>
  <si>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</si>
  <si>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</si>
  <si>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</si>
  <si>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</si>
  <si>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</si>
  <si>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</si>
  <si>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</si>
  <si>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</si>
  <si>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</si>
  <si>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</si>
  <si>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</si>
  <si>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</si>
  <si>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</si>
  <si>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</si>
  <si>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</si>
  <si>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</si>
  <si>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</si>
  <si>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</si>
  <si>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</si>
  <si>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</si>
  <si>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</si>
  <si>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</si>
  <si>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</si>
  <si>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</si>
  <si>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</si>
  <si>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</si>
  <si>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</si>
  <si>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</si>
  <si>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</si>
  <si>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</si>
  <si>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</si>
  <si>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</si>
  <si>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</si>
  <si>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</si>
  <si>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</si>
  <si>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</si>
  <si>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</si>
  <si>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</si>
  <si>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</si>
  <si>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</si>
  <si>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</si>
  <si>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</si>
  <si>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</si>
  <si>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</si>
  <si>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</si>
  <si>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</si>
  <si>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</si>
  <si>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</si>
  <si>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</si>
  <si>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</si>
  <si>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</si>
  <si>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</si>
  <si>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</si>
  <si>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</si>
  <si>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</si>
  <si>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</si>
  <si>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</si>
  <si>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</si>
  <si>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</si>
  <si>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</si>
  <si>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</si>
  <si>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</si>
  <si>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</si>
  <si>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</si>
  <si>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</si>
  <si>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</si>
  <si>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</si>
  <si>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</si>
  <si>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</si>
  <si>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</si>
  <si>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</si>
  <si>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</si>
  <si>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</si>
  <si>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</si>
  <si>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</si>
  <si>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</si>
  <si>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</si>
  <si>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</si>
  <si>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</si>
  <si>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</si>
  <si>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</si>
  <si>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</si>
  <si>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</si>
  <si>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</si>
  <si>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</si>
  <si>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</si>
  <si>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</si>
  <si>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</si>
  <si>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</si>
  <si>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</si>
  <si>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</si>
  <si>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</si>
  <si>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</si>
  <si>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</si>
  <si>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</si>
  <si>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</si>
  <si>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</si>
  <si>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</si>
  <si>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</si>
  <si>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</si>
  <si>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</si>
  <si>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</si>
  <si>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</si>
  <si>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</si>
  <si>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</si>
  <si>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</si>
  <si>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</si>
  <si>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</si>
  <si>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</si>
  <si>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</si>
  <si>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</si>
  <si>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</si>
  <si>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</si>
  <si>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</si>
  <si>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</si>
  <si>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</si>
  <si>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</si>
  <si>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</si>
  <si>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</si>
  <si>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</si>
  <si>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</si>
  <si>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</si>
  <si>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</si>
  <si>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</si>
  <si>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</si>
  <si>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</si>
  <si>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</si>
  <si>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</si>
  <si>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</si>
  <si>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</si>
  <si>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</si>
  <si>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</si>
  <si>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</si>
  <si>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</si>
  <si>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</si>
  <si>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</si>
  <si>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</si>
  <si>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</si>
  <si>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</si>
  <si>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</si>
  <si>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</si>
  <si>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</si>
  <si>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</si>
  <si>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</si>
  <si>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</si>
  <si>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</si>
  <si>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</si>
  <si>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</si>
  <si>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</si>
  <si>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</si>
  <si>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</si>
  <si>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</si>
  <si>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</si>
  <si>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</si>
  <si>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</si>
  <si>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</si>
  <si>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</si>
  <si>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</si>
  <si>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</si>
  <si>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</si>
  <si>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</si>
  <si>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</si>
  <si>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</si>
  <si>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</si>
  <si>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</si>
  <si>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</si>
  <si>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</si>
  <si>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</si>
  <si>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</si>
  <si>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</si>
  <si>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</si>
  <si>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</si>
  <si>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</si>
  <si>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</si>
  <si>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</si>
  <si>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</si>
  <si>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</si>
  <si>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</si>
  <si>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</si>
  <si>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</si>
  <si>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</si>
  <si>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</si>
  <si>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</si>
  <si>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</si>
  <si>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</si>
  <si>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</si>
  <si>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</si>
  <si>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</si>
  <si>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</si>
  <si>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</si>
  <si>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</si>
  <si>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</si>
  <si>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</si>
  <si>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</si>
  <si>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</si>
  <si>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</si>
  <si>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</si>
  <si>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</si>
  <si>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</si>
  <si>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</si>
  <si>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</si>
  <si>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</si>
  <si>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</si>
  <si>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</si>
  <si>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</si>
  <si>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</si>
  <si>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</si>
  <si>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</si>
  <si>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</si>
  <si>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</si>
  <si>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</si>
  <si>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</si>
  <si>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</si>
  <si>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</si>
  <si>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</si>
  <si>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</si>
  <si>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</si>
  <si>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</si>
  <si>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</si>
  <si>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</si>
  <si>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</si>
  <si>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</si>
  <si>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</si>
  <si>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</si>
  <si>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</si>
  <si>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</si>
  <si>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</si>
  <si>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</si>
  <si>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</si>
  <si>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</si>
  <si>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</si>
  <si>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</si>
  <si>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</si>
  <si>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</si>
  <si>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</si>
  <si>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</si>
  <si>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</si>
  <si>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</si>
  <si>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</si>
  <si>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</si>
  <si>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</si>
  <si>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</si>
  <si>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</si>
  <si>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</si>
  <si>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</si>
  <si>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</si>
  <si>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</si>
  <si>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</si>
  <si>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</si>
  <si>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</si>
  <si>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</si>
  <si>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</si>
  <si>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</si>
  <si>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</si>
  <si>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</si>
  <si>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</si>
  <si>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</si>
  <si>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</si>
  <si>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</si>
  <si>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</si>
  <si>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</si>
  <si>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</si>
  <si>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</si>
  <si>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</si>
  <si>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</si>
  <si>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</si>
  <si>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</si>
  <si>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</si>
  <si>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</si>
  <si>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</si>
  <si>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</si>
  <si>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</si>
  <si>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</si>
  <si>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</si>
  <si>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</si>
  <si>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</si>
  <si>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</si>
  <si>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</si>
  <si>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</si>
  <si>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</si>
  <si>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</si>
  <si>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</si>
  <si>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</si>
  <si>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</si>
  <si>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</si>
  <si>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</si>
  <si>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</si>
  <si>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</si>
  <si>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</si>
  <si>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</si>
  <si>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</si>
  <si>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</si>
  <si>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</si>
  <si>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</si>
  <si>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</si>
  <si>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</si>
  <si>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</si>
  <si>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</si>
  <si>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</si>
  <si>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</si>
  <si>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</si>
  <si>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</si>
  <si>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</si>
  <si>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</si>
  <si>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</si>
  <si>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</si>
  <si>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</si>
  <si>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</si>
  <si>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</si>
  <si>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</si>
  <si>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</si>
  <si>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</si>
  <si>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</si>
  <si>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</si>
  <si>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</si>
  <si>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</si>
  <si>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</si>
  <si>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</si>
  <si>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</si>
  <si>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</si>
  <si>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</si>
  <si>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</si>
  <si>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</si>
  <si>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</si>
  <si>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</si>
  <si>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</si>
  <si>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</si>
  <si>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</si>
  <si>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</si>
  <si>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</si>
  <si>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</si>
  <si>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</si>
  <si>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</si>
  <si>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</si>
  <si>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</si>
  <si>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</si>
  <si>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</si>
  <si>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</si>
  <si>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</si>
  <si>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</si>
  <si>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</si>
  <si>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</si>
  <si>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</si>
  <si>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</si>
  <si>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</si>
  <si>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</si>
  <si>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</si>
  <si>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</si>
  <si>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</si>
  <si>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</si>
  <si>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</si>
  <si>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</si>
  <si>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</si>
  <si>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</si>
  <si>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</si>
  <si>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</si>
  <si>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</si>
  <si>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</si>
  <si>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</si>
  <si>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</si>
  <si>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</si>
  <si>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</si>
  <si>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</si>
  <si>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</si>
  <si>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</si>
  <si>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</si>
  <si>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</si>
  <si>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</si>
  <si>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</si>
  <si>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</si>
  <si>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</si>
  <si>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</si>
  <si>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</si>
  <si>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</si>
  <si>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</si>
  <si>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</si>
  <si>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</si>
  <si>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</si>
  <si>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</si>
  <si>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</si>
  <si>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</si>
  <si>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</si>
  <si>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</si>
  <si>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</si>
  <si>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</si>
  <si>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</si>
  <si>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</si>
  <si>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</si>
  <si>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</si>
  <si>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</si>
  <si>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</si>
  <si>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</si>
  <si>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</si>
  <si>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</si>
  <si>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</si>
  <si>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</si>
  <si>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</si>
  <si>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</si>
  <si>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</si>
  <si>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</si>
  <si>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</si>
  <si>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</si>
  <si>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</si>
  <si>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</si>
  <si>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</si>
  <si>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</si>
  <si>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</si>
  <si>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</si>
  <si>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</si>
  <si>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</si>
  <si>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</si>
  <si>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</si>
  <si>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</si>
  <si>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</si>
  <si>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</si>
  <si>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</si>
  <si>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</si>
  <si>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</si>
  <si>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</si>
  <si>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</si>
  <si>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</si>
  <si>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</si>
  <si>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</si>
  <si>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</si>
  <si>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</si>
  <si>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</si>
  <si>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</si>
  <si>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</si>
  <si>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</si>
  <si>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</si>
  <si>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</si>
  <si>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</si>
  <si>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</si>
  <si>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</si>
  <si>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</si>
  <si>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</si>
  <si>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</si>
  <si>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</si>
  <si>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</si>
  <si>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</si>
  <si>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</si>
  <si>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</si>
  <si>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</si>
  <si>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</si>
  <si>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</si>
  <si>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</si>
  <si>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</si>
  <si>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</si>
  <si>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</si>
  <si>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</si>
  <si>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</si>
  <si>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</si>
  <si>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</si>
  <si>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</si>
  <si>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</si>
  <si>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</si>
  <si>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</si>
  <si>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</si>
  <si>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</si>
  <si>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</si>
  <si>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</si>
  <si>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</si>
  <si>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</si>
  <si>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</si>
  <si>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</si>
  <si>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</si>
  <si>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</si>
  <si>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</si>
  <si>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</si>
  <si>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</si>
  <si>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</si>
  <si>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</si>
  <si>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</si>
  <si>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</si>
  <si>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</si>
  <si>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</si>
  <si>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</si>
  <si>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</si>
  <si>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</si>
  <si>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</si>
  <si>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</si>
  <si>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</si>
  <si>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</si>
  <si>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</si>
  <si>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</si>
  <si>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</si>
  <si>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</si>
  <si>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</si>
  <si>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</si>
  <si>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</si>
  <si>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</si>
  <si>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</si>
  <si>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</si>
  <si>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</si>
  <si>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</si>
  <si>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</si>
  <si>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</si>
  <si>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</si>
  <si>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</si>
  <si>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</si>
  <si>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</si>
  <si>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</si>
  <si>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</si>
  <si>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</si>
  <si>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</si>
  <si>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</si>
  <si>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</si>
  <si>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</si>
  <si>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</si>
  <si>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</si>
  <si>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</si>
  <si>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</si>
  <si>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</si>
  <si>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</si>
  <si>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</si>
  <si>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</si>
  <si>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</si>
  <si>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</si>
  <si>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</si>
  <si>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</si>
  <si>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</si>
  <si>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</si>
  <si>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</si>
  <si>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</si>
  <si>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</si>
  <si>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</si>
  <si>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</si>
  <si>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</si>
  <si>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</si>
  <si>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</si>
  <si>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</si>
  <si>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</si>
  <si>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</si>
  <si>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</si>
  <si>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</si>
  <si>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</si>
  <si>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</si>
  <si>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</si>
  <si>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</si>
  <si>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</si>
  <si>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</si>
  <si>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</si>
  <si>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</si>
  <si>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</si>
  <si>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</si>
  <si>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</si>
  <si>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</si>
  <si>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</si>
  <si>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</si>
  <si>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</si>
  <si>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</si>
  <si>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</si>
  <si>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</si>
  <si>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</si>
  <si>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</si>
  <si>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</si>
  <si>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</si>
  <si>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</si>
  <si>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</si>
  <si>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</si>
  <si>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</si>
  <si>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</si>
  <si>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</si>
  <si>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</si>
  <si>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</si>
  <si>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</si>
  <si>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</si>
  <si>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</si>
  <si>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</si>
  <si>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</si>
  <si>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</si>
  <si>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</si>
  <si>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</si>
  <si>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</si>
  <si>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</si>
  <si>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</si>
  <si>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</si>
  <si>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</si>
  <si>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</si>
  <si>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</si>
  <si>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</si>
  <si>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</si>
  <si>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</si>
  <si>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</si>
  <si>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</si>
  <si>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</si>
  <si>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</si>
  <si>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</si>
  <si>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</si>
  <si>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</si>
  <si>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</si>
  <si>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</si>
  <si>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</si>
  <si>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</si>
  <si>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</si>
  <si>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</si>
  <si>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</si>
  <si>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</si>
  <si>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</si>
  <si>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</si>
  <si>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</si>
  <si>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</si>
  <si>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</si>
  <si>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</si>
  <si>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</si>
  <si>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</si>
  <si>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</si>
  <si>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</si>
  <si>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</si>
  <si>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</si>
  <si>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</si>
  <si>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</si>
  <si>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</si>
  <si>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</si>
  <si>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</si>
  <si>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</si>
  <si>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</si>
  <si>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</si>
  <si>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</si>
  <si>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</si>
  <si>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</si>
  <si>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</si>
  <si>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</si>
  <si>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</si>
  <si>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</si>
  <si>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</si>
  <si>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</si>
  <si>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</si>
  <si>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</si>
  <si>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</si>
  <si>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</si>
  <si>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</si>
  <si>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</si>
  <si>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</si>
  <si>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</si>
  <si>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</si>
  <si>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</si>
  <si>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</si>
  <si>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</si>
  <si>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</si>
  <si>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</si>
  <si>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</si>
  <si>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</si>
  <si>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</si>
  <si>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</si>
  <si>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</si>
  <si>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</si>
  <si>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</si>
  <si>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</si>
  <si>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</si>
  <si>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</si>
  <si>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</si>
  <si>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</si>
  <si>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</si>
  <si>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</si>
  <si>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</si>
  <si>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</si>
  <si>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</si>
  <si>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</si>
  <si>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</si>
  <si>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</si>
  <si>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</si>
  <si>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</si>
  <si>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</si>
  <si>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</si>
  <si>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</si>
  <si>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</si>
  <si>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</si>
  <si>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</si>
  <si>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</si>
  <si>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</si>
  <si>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</si>
  <si>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</si>
  <si>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</si>
  <si>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</si>
  <si>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</si>
  <si>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</si>
  <si>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</si>
  <si>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</si>
  <si>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</si>
  <si>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</si>
  <si>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</si>
  <si>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</si>
  <si>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</si>
  <si>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</si>
  <si>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</si>
  <si>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</si>
  <si>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</si>
  <si>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</si>
  <si>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</si>
  <si>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</si>
  <si>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</si>
  <si>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</si>
  <si>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</si>
  <si>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</si>
  <si>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</si>
  <si>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</si>
  <si>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</si>
  <si>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</si>
  <si>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</si>
  <si>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</si>
  <si>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</si>
  <si>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</si>
  <si>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</si>
  <si>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</si>
  <si>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</si>
  <si>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</si>
  <si>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</si>
  <si>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</si>
  <si>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</si>
  <si>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</si>
  <si>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</si>
  <si>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</si>
  <si>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</si>
  <si>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</si>
  <si>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</si>
  <si>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</si>
  <si>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</si>
  <si>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</si>
  <si>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</si>
  <si>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</si>
  <si>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</si>
  <si>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</si>
  <si>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</si>
  <si>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</si>
  <si>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</si>
  <si>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</si>
  <si>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</si>
  <si>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</si>
  <si>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</si>
  <si>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</si>
  <si>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</si>
  <si>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</si>
  <si>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</si>
  <si>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</si>
  <si>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</si>
  <si>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</si>
  <si>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</si>
  <si>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</si>
  <si>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</si>
  <si>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</si>
  <si>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</si>
  <si>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</si>
  <si>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</si>
  <si>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</si>
  <si>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</si>
  <si>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</si>
  <si>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</si>
  <si>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</si>
  <si>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</si>
  <si>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</si>
  <si>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</si>
  <si>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</si>
  <si>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</si>
  <si>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</si>
  <si>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</si>
  <si>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</si>
  <si>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</si>
  <si>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</si>
  <si>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</si>
  <si>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</si>
  <si>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</si>
  <si>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</si>
  <si>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</si>
  <si>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</si>
  <si>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</si>
  <si>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</si>
  <si>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</si>
  <si>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</si>
  <si>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</si>
  <si>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</si>
  <si>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</si>
  <si>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</si>
  <si>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</si>
  <si>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</si>
  <si>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</si>
  <si>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</si>
  <si>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</si>
  <si>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</si>
  <si>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</si>
  <si>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</si>
  <si>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</si>
  <si>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</si>
  <si>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</si>
  <si>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</si>
  <si>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</si>
  <si>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</si>
  <si>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</si>
  <si>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</si>
  <si>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</si>
  <si>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</si>
  <si>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</si>
  <si>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</si>
  <si>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</si>
  <si>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</si>
  <si>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</si>
  <si>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</si>
  <si>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</si>
  <si>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</si>
  <si>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</si>
  <si>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</si>
  <si>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</si>
  <si>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</si>
  <si>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</si>
  <si>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</si>
  <si>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</si>
  <si>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</si>
  <si>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</si>
  <si>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</si>
  <si>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</si>
  <si>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</si>
  <si>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</si>
  <si>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</si>
  <si>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</si>
  <si>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</si>
  <si>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</si>
  <si>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</si>
  <si>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</si>
  <si>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</si>
  <si>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</si>
  <si>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</si>
  <si>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</si>
  <si>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</si>
  <si>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</si>
  <si>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</si>
  <si>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</si>
  <si>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</si>
  <si>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</si>
  <si>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</si>
  <si>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</si>
  <si>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</si>
  <si>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</si>
  <si>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</si>
  <si>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</si>
  <si>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</si>
  <si>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</si>
  <si>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</si>
  <si>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</si>
  <si>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</si>
  <si>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</si>
  <si>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</si>
  <si>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</si>
  <si>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</si>
  <si>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</si>
  <si>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</si>
  <si>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</si>
  <si>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</si>
  <si>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</si>
  <si>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</si>
  <si>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</si>
  <si>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</si>
  <si>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</si>
  <si>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</si>
  <si>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</si>
  <si>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</si>
  <si>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</si>
  <si>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</si>
  <si>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</si>
  <si>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</si>
  <si>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</si>
  <si>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</si>
  <si>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</si>
  <si>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</si>
  <si>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</si>
  <si>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</si>
  <si>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</si>
  <si>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</si>
  <si>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</si>
  <si>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</si>
  <si>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</si>
  <si>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</si>
  <si>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</si>
  <si>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</si>
  <si>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</si>
  <si>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</si>
  <si>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</si>
  <si>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</si>
  <si>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</si>
  <si>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</si>
  <si>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</si>
  <si>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</si>
  <si>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</si>
  <si>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</si>
  <si>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</si>
  <si>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</si>
  <si>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</si>
  <si>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</si>
  <si>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</si>
  <si>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</si>
  <si>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</si>
  <si>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</si>
  <si>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</si>
  <si>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</si>
  <si>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</si>
  <si>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</si>
  <si>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</si>
  <si>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</si>
  <si>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</si>
  <si>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</si>
  <si>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</si>
  <si>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</si>
  <si>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</si>
  <si>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</si>
  <si>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</si>
  <si>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</si>
  <si>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</si>
  <si>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</si>
  <si>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</si>
  <si>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</si>
  <si>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</si>
  <si>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</si>
  <si>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</si>
  <si>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</si>
  <si>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</si>
  <si>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</si>
  <si>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</si>
  <si>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</si>
  <si>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</si>
  <si>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</si>
  <si>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</si>
  <si>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</si>
  <si>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</si>
  <si>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</si>
  <si>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</si>
  <si>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</si>
  <si>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</si>
  <si>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</si>
  <si>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</si>
  <si>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</si>
  <si>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</si>
  <si>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</si>
  <si>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</si>
  <si>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</si>
  <si>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</si>
  <si>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</si>
  <si>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</si>
  <si>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</si>
  <si>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</si>
  <si>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</si>
  <si>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</si>
  <si>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</si>
  <si>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</si>
  <si>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</si>
  <si>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</si>
  <si>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</si>
  <si>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</si>
  <si>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</si>
  <si>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</si>
  <si>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</si>
  <si>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</si>
  <si>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</si>
  <si>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</si>
  <si>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</si>
  <si>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</si>
  <si>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</si>
  <si>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</si>
  <si>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</si>
  <si>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</si>
  <si>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</si>
  <si>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</si>
  <si>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</si>
  <si>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</si>
  <si>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</si>
  <si>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</si>
  <si>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</si>
  <si>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</si>
  <si>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</si>
  <si>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</si>
  <si>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</si>
  <si>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</si>
  <si>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</si>
  <si>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</si>
  <si>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</si>
  <si>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</si>
  <si>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</si>
  <si>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</si>
  <si>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</si>
  <si>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</si>
  <si>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</si>
  <si>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</si>
  <si>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</si>
  <si>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</si>
  <si>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</si>
  <si>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</si>
  <si>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</si>
  <si>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</si>
  <si>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</si>
  <si>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</si>
  <si>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</si>
  <si>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</si>
  <si>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</si>
  <si>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</si>
  <si>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</si>
  <si>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</si>
  <si>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</si>
  <si>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</si>
  <si>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</si>
  <si>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</si>
  <si>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</si>
  <si>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</si>
  <si>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</si>
  <si>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</si>
  <si>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</si>
  <si>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</si>
  <si>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</si>
  <si>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</si>
  <si>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</si>
  <si>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</si>
  <si>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</si>
  <si>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</si>
  <si>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</si>
  <si>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</si>
  <si>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</si>
  <si>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</si>
  <si>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</si>
  <si>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</si>
  <si>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</si>
  <si>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</si>
  <si>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</si>
  <si>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</si>
  <si>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</si>
  <si>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</si>
  <si>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</si>
  <si>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</si>
  <si>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</si>
  <si>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</si>
  <si>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</si>
  <si>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</si>
  <si>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</si>
  <si>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</si>
  <si>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</si>
  <si>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</si>
  <si>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</si>
  <si>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</si>
  <si>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</si>
  <si>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</si>
  <si>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</si>
  <si>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</si>
  <si>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</si>
  <si>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</si>
  <si>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</si>
  <si>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</si>
  <si>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</si>
  <si>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</si>
  <si>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</si>
  <si>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</si>
  <si>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</si>
  <si>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</si>
  <si>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</si>
  <si>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</si>
  <si>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</si>
  <si>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</si>
  <si>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</si>
  <si>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</si>
  <si>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</si>
  <si>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</si>
  <si>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</si>
  <si>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</si>
  <si>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</si>
  <si>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</si>
  <si>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</si>
  <si>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</si>
  <si>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</si>
  <si>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</si>
  <si>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</si>
  <si>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</si>
  <si>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</si>
  <si>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</si>
  <si>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</si>
  <si>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</si>
  <si>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</si>
  <si>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</si>
  <si>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</si>
  <si>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</si>
  <si>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</si>
  <si>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</si>
  <si>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</si>
  <si>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</si>
  <si>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</si>
  <si>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</si>
  <si>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</si>
  <si>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</si>
  <si>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</si>
  <si>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</si>
  <si>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</si>
  <si>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</si>
  <si>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</si>
  <si>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</si>
  <si>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</si>
  <si>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</si>
  <si>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</si>
  <si>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</si>
  <si>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</si>
  <si>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</si>
  <si>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</si>
  <si>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</si>
  <si>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</si>
  <si>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</si>
  <si>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</si>
  <si>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</si>
  <si>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</si>
  <si>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</si>
  <si>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</si>
  <si>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</si>
  <si>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</si>
  <si>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</si>
  <si>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</si>
  <si>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</si>
  <si>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</si>
  <si>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</si>
  <si>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</si>
  <si>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</si>
  <si>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</si>
  <si>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</si>
  <si>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</si>
  <si>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</si>
  <si>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</si>
  <si>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</si>
  <si>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</si>
  <si>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</si>
  <si>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</si>
  <si>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</si>
  <si>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</si>
  <si>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</si>
  <si>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</si>
  <si>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</si>
  <si>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</si>
  <si>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</si>
  <si>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</si>
  <si>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</si>
  <si>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</si>
  <si>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</si>
  <si>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</si>
  <si>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</si>
  <si>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</si>
  <si>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</si>
  <si>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</si>
  <si>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</si>
  <si>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</si>
  <si>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</si>
  <si>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</si>
  <si>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</si>
  <si>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</si>
  <si>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</si>
  <si>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</si>
  <si>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</si>
  <si>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</si>
  <si>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</si>
  <si>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</si>
  <si>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</si>
  <si>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</si>
  <si>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</si>
  <si>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</si>
  <si>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</si>
  <si>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</si>
  <si>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</si>
  <si>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</si>
  <si>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</si>
  <si>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</si>
  <si>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</si>
  <si>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</si>
  <si>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</si>
  <si>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</si>
  <si>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</si>
  <si>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</si>
  <si>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</si>
  <si>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</si>
  <si>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</si>
  <si>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</si>
  <si>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</si>
  <si>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</si>
  <si>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</si>
  <si>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</si>
  <si>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</si>
  <si>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</si>
  <si>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</si>
  <si>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</si>
  <si>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</si>
  <si>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</si>
  <si>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</si>
  <si>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</si>
  <si>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</si>
  <si>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</si>
  <si>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</si>
  <si>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</si>
  <si>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</si>
  <si>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</si>
  <si>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</si>
  <si>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</si>
  <si>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</si>
  <si>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</si>
  <si>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</si>
  <si>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</si>
  <si>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</si>
  <si>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</si>
  <si>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</si>
  <si>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</si>
  <si>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</si>
  <si>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</si>
  <si>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</si>
  <si>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</si>
  <si>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</si>
  <si>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</si>
  <si>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</si>
  <si>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</si>
  <si>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</si>
  <si>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</si>
  <si>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</si>
  <si>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</si>
  <si>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</si>
  <si>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</si>
  <si>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</si>
  <si>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</si>
  <si>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</si>
  <si>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</si>
  <si>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</si>
  <si>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</si>
  <si>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</si>
  <si>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</si>
  <si>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</si>
  <si>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</si>
  <si>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</si>
  <si>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</si>
  <si>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</si>
  <si>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</si>
  <si>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</si>
  <si>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</si>
  <si>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</si>
  <si>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</si>
  <si>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</si>
  <si>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</si>
  <si>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</si>
  <si>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</si>
  <si>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</si>
  <si>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</si>
  <si>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</si>
  <si>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</si>
  <si>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</si>
  <si>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</si>
  <si>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</si>
  <si>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</si>
  <si>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</si>
  <si>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</si>
  <si>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</si>
  <si>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</si>
  <si>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</si>
  <si>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</si>
  <si>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</si>
  <si>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</si>
  <si>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</si>
  <si>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</si>
  <si>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</si>
  <si>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</si>
  <si>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</si>
  <si>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</si>
  <si>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</si>
  <si>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</si>
  <si>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</si>
  <si>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</si>
  <si>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</si>
  <si>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</si>
  <si>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</si>
  <si>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</si>
  <si>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</si>
  <si>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</si>
  <si>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</si>
  <si>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</si>
  <si>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</si>
  <si>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</si>
  <si>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</si>
  <si>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</si>
  <si>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</si>
  <si>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</si>
  <si>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</si>
  <si>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</si>
  <si>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</si>
  <si>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</si>
  <si>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</si>
  <si>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</si>
  <si>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</si>
  <si>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</si>
  <si>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</si>
  <si>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</si>
  <si>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</si>
  <si>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</si>
  <si>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</si>
  <si>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</si>
  <si>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</si>
  <si>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</si>
  <si>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</si>
  <si>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</si>
  <si>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</si>
  <si>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</si>
  <si>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</si>
  <si>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</si>
  <si>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</si>
  <si>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</si>
  <si>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</si>
  <si>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</si>
  <si>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</si>
  <si>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</si>
  <si>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</si>
  <si>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</si>
  <si>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</si>
  <si>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</si>
  <si>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</si>
  <si>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</si>
  <si>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</si>
  <si>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</si>
  <si>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</si>
  <si>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</si>
  <si>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</si>
  <si>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</si>
  <si>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</si>
  <si>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</si>
  <si>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</si>
  <si>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</si>
  <si>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</si>
  <si>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</si>
  <si>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</si>
  <si>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</si>
  <si>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</si>
  <si>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</si>
  <si>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</si>
  <si>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</si>
  <si>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</si>
  <si>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</si>
  <si>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</si>
  <si>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</si>
  <si>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</si>
  <si>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</si>
  <si>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</si>
  <si>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</si>
  <si>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</si>
  <si>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</si>
  <si>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</si>
  <si>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</si>
  <si>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</si>
  <si>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</si>
  <si>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</si>
  <si>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</si>
  <si>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</si>
  <si>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</si>
  <si>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</si>
  <si>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</si>
  <si>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</si>
  <si>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</si>
  <si>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</si>
  <si>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</si>
  <si>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</si>
  <si>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</si>
  <si>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</si>
  <si>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</si>
  <si>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</si>
  <si>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</si>
  <si>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</si>
  <si>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</si>
  <si>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</si>
  <si>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</si>
  <si>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</si>
  <si>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</si>
  <si>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</si>
  <si>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</si>
  <si>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</si>
  <si>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</si>
  <si>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</si>
  <si>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</si>
  <si>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</si>
  <si>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</si>
  <si>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</si>
  <si>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</si>
  <si>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</si>
  <si>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</si>
  <si>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</si>
  <si>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</si>
  <si>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</si>
  <si>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</si>
  <si>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</si>
  <si>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</si>
  <si>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</si>
  <si>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</si>
  <si>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</si>
  <si>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</si>
  <si>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</si>
  <si>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</si>
  <si>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</si>
  <si>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</si>
  <si>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</si>
  <si>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</si>
  <si>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</si>
  <si>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</si>
  <si>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</si>
  <si>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</si>
  <si>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</si>
  <si>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</si>
  <si>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</si>
  <si>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</si>
  <si>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</si>
  <si>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</si>
  <si>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</si>
  <si>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</si>
  <si>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</si>
  <si>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</si>
  <si>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</si>
  <si>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</si>
  <si>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</si>
  <si>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</si>
  <si>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</si>
  <si>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</si>
  <si>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</si>
  <si>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</si>
  <si>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</si>
  <si>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</si>
  <si>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</si>
  <si>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</si>
  <si>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</si>
  <si>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</si>
  <si>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</si>
  <si>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</si>
  <si>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</si>
  <si>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</si>
  <si>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</si>
  <si>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</si>
  <si>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</si>
  <si>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</si>
  <si>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</si>
  <si>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</si>
  <si>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</si>
  <si>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</si>
  <si>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</si>
  <si>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</si>
  <si>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</si>
  <si>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</si>
  <si>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</si>
  <si>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</si>
  <si>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</si>
  <si>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</si>
  <si>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</si>
  <si>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</si>
  <si>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</si>
  <si>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</si>
  <si>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</si>
  <si>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</si>
  <si>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</si>
  <si>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</si>
  <si>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</si>
  <si>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</si>
  <si>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</si>
  <si>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</si>
  <si>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</si>
  <si>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</si>
  <si>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</si>
  <si>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</si>
  <si>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</si>
  <si>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</si>
  <si>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</si>
  <si>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</si>
  <si>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</si>
  <si>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</si>
  <si>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</si>
  <si>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</si>
  <si>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</si>
  <si>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</si>
  <si>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</si>
  <si>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</si>
  <si>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</si>
  <si>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</si>
  <si>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</si>
  <si>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</si>
  <si>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</si>
  <si>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</si>
  <si>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</si>
  <si>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</si>
  <si>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</si>
  <si>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</si>
  <si>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</si>
  <si>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</si>
  <si>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</si>
  <si>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</si>
  <si>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</si>
  <si>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</si>
  <si>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</si>
  <si>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</si>
  <si>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</si>
  <si>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</si>
  <si>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</si>
  <si>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</si>
  <si>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</si>
  <si>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</si>
  <si>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</si>
  <si>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</si>
  <si>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</si>
  <si>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</si>
  <si>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</si>
  <si>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</si>
  <si>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</si>
  <si>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</si>
  <si>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</si>
  <si>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</si>
  <si>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</si>
  <si>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</si>
  <si>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</si>
  <si>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</si>
  <si>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</si>
  <si>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</si>
  <si>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</si>
  <si>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</si>
  <si>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</si>
  <si>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</si>
  <si>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</si>
  <si>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</si>
  <si>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</si>
  <si>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</si>
  <si>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</si>
  <si>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</si>
  <si>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</si>
  <si>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</si>
  <si>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</si>
  <si>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</si>
  <si>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</si>
  <si>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</si>
  <si>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</si>
  <si>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</si>
  <si>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</si>
  <si>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</si>
  <si>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</si>
  <si>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</si>
  <si>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</si>
  <si>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</si>
  <si>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</si>
  <si>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</si>
  <si>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</si>
  <si>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</si>
  <si>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</si>
  <si>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</si>
  <si>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</si>
  <si>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</si>
  <si>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</si>
  <si>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</si>
  <si>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</si>
  <si>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</si>
  <si>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</si>
  <si>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</si>
  <si>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</si>
  <si>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</si>
  <si>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</si>
  <si>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</si>
  <si>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</si>
  <si>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</si>
  <si>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</si>
  <si>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</si>
  <si>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</si>
  <si>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</si>
  <si>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</si>
  <si>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</si>
  <si>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</si>
  <si>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</si>
  <si>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</si>
  <si>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</si>
  <si>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</si>
  <si>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</si>
  <si>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</si>
  <si>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</si>
  <si>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</si>
  <si>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</si>
  <si>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</si>
  <si>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</si>
  <si>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</si>
  <si>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</si>
  <si>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</si>
  <si>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</si>
  <si>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</si>
  <si>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</si>
  <si>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</si>
  <si>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</si>
  <si>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</si>
  <si>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</si>
  <si>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</si>
  <si>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</si>
  <si>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</si>
  <si>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</si>
  <si>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</si>
  <si>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</si>
  <si>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</si>
  <si>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</si>
  <si>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</si>
  <si>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</si>
  <si>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</si>
  <si>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</si>
  <si>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</si>
  <si>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</si>
  <si>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</si>
  <si>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</si>
  <si>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</si>
  <si>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</si>
  <si>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</si>
  <si>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</si>
  <si>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</si>
  <si>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</si>
  <si>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</si>
  <si>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</si>
  <si>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</si>
  <si>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</si>
  <si>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</si>
  <si>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</si>
  <si>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</si>
  <si>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</si>
  <si>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</si>
  <si>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</si>
  <si>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</si>
  <si>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</si>
  <si>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</si>
  <si>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</si>
  <si>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</si>
  <si>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</si>
  <si>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</si>
  <si>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</si>
  <si>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</si>
  <si>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</si>
  <si>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</si>
  <si>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</si>
  <si>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</si>
  <si>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</si>
  <si>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</si>
  <si>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</si>
  <si>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</si>
  <si>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</si>
  <si>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</si>
  <si>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</si>
  <si>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</si>
  <si>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</si>
  <si>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</si>
  <si>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</si>
  <si>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</si>
  <si>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</si>
  <si>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</si>
  <si>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</si>
  <si>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</si>
  <si>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</si>
  <si>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</si>
  <si>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</si>
  <si>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</si>
  <si>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</si>
  <si>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</si>
  <si>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</si>
  <si>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</si>
  <si>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</si>
  <si>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</si>
  <si>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</si>
  <si>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</si>
  <si>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</si>
  <si>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</si>
  <si>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</si>
  <si>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</si>
  <si>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</si>
  <si>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</si>
  <si>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</si>
  <si>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</si>
  <si>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</si>
  <si>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</si>
  <si>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</si>
  <si>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</si>
  <si>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</si>
  <si>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</si>
  <si>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</si>
  <si>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</si>
  <si>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</si>
  <si>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</si>
  <si>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</si>
  <si>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</si>
  <si>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</si>
  <si>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</si>
  <si>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</si>
  <si>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</si>
  <si>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</si>
  <si>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</si>
  <si>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</si>
  <si>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</si>
  <si>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</si>
  <si>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</si>
  <si>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</si>
  <si>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</si>
  <si>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</si>
  <si>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</si>
  <si>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</si>
  <si>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</si>
  <si>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</si>
  <si>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</si>
  <si>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</si>
  <si>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</si>
  <si>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</si>
  <si>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</si>
  <si>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</si>
  <si>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</si>
  <si>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</si>
  <si>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</si>
  <si>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</si>
  <si>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</si>
  <si>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</si>
  <si>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</si>
  <si>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</si>
  <si>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</si>
  <si>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</si>
  <si>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</si>
  <si>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</si>
  <si>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</si>
  <si>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</si>
  <si>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</si>
  <si>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</si>
  <si>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</si>
  <si>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</si>
  <si>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</si>
  <si>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</si>
  <si>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</si>
  <si>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</si>
  <si>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</si>
  <si>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</si>
  <si>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</si>
  <si>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</si>
  <si>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</si>
  <si>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</si>
  <si>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</si>
  <si>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</si>
  <si>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</si>
  <si>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</si>
  <si>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</si>
  <si>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</si>
  <si>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</si>
  <si>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</si>
  <si>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</si>
  <si>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</si>
  <si>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</si>
  <si>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</si>
  <si>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</si>
  <si>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</si>
  <si>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</si>
  <si>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</si>
  <si>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</si>
  <si>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</si>
  <si>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</si>
  <si>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</si>
  <si>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</si>
  <si>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</si>
  <si>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</si>
  <si>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</si>
  <si>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</si>
  <si>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</si>
  <si>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</si>
  <si>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</si>
  <si>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</si>
  <si>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</si>
  <si>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</si>
  <si>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</si>
  <si>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</si>
  <si>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</si>
  <si>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</si>
  <si>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</si>
  <si>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</si>
  <si>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</si>
  <si>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</si>
  <si>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</si>
  <si>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</si>
  <si>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</si>
  <si>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</si>
  <si>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</si>
  <si>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</si>
  <si>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</si>
  <si>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</si>
  <si>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</si>
  <si>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</si>
  <si>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</si>
  <si>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</si>
  <si>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</si>
  <si>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</si>
  <si>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</si>
  <si>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</si>
  <si>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</si>
  <si>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</si>
  <si>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</si>
  <si>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</si>
  <si>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</si>
  <si>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</si>
  <si>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</si>
  <si>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</si>
  <si>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</si>
  <si>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</si>
  <si>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</si>
  <si>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</si>
  <si>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</si>
  <si>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</si>
  <si>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</si>
  <si>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</si>
  <si>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</si>
  <si>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</si>
  <si>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</si>
  <si>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</si>
  <si>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</si>
  <si>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</si>
  <si>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</si>
  <si>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</si>
  <si>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</si>
  <si>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</si>
  <si>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</si>
  <si>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</si>
  <si>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</si>
  <si>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</si>
  <si>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</si>
  <si>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</si>
  <si>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</si>
  <si>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</si>
  <si>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</si>
  <si>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</si>
  <si>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</si>
  <si>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</si>
  <si>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</si>
  <si>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</si>
  <si>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</si>
  <si>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</si>
  <si>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</si>
  <si>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</si>
  <si>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</si>
  <si>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</si>
  <si>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</si>
  <si>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</si>
  <si>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</si>
  <si>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</si>
  <si>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</si>
  <si>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</si>
  <si>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</si>
  <si>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</si>
  <si>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</si>
  <si>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</si>
  <si>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</si>
  <si>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</si>
  <si>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</si>
  <si>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</si>
  <si>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</si>
  <si>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</si>
  <si>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</si>
  <si>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</si>
  <si>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</si>
  <si>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</si>
  <si>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</si>
  <si>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</si>
  <si>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</si>
  <si>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</si>
  <si>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</si>
  <si>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</si>
  <si>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</si>
  <si>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</si>
  <si>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</si>
  <si>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</si>
  <si>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</si>
  <si>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</si>
  <si>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</si>
  <si>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</si>
  <si>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</si>
  <si>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</si>
  <si>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</si>
  <si>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</si>
  <si>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</si>
  <si>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</si>
  <si>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</si>
  <si>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</si>
  <si>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</si>
  <si>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</si>
  <si>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</si>
  <si>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</si>
  <si>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</si>
  <si>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</si>
  <si>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</si>
  <si>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</si>
  <si>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</si>
  <si>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</si>
  <si>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</si>
  <si>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</si>
  <si>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</si>
  <si>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</si>
  <si>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</si>
  <si>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</si>
  <si>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</si>
  <si>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</si>
  <si>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</si>
  <si>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</si>
  <si>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</si>
  <si>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</si>
  <si>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</si>
  <si>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</si>
  <si>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</si>
  <si>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</si>
  <si>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</si>
  <si>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</si>
  <si>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</si>
  <si>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</si>
  <si>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</si>
  <si>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</si>
  <si>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</si>
  <si>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</si>
  <si>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</si>
  <si>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</si>
  <si>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</si>
  <si>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</si>
  <si>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</si>
  <si>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</si>
  <si>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</si>
  <si>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</si>
  <si>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</si>
  <si>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</si>
  <si>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</si>
  <si>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</si>
  <si>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</si>
  <si>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</si>
  <si>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</si>
  <si>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</si>
  <si>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</si>
  <si>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</si>
  <si>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</si>
  <si>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</si>
  <si>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</si>
  <si>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</si>
  <si>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</si>
  <si>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</si>
  <si>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</si>
  <si>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</si>
  <si>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</si>
  <si>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</si>
  <si>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</si>
  <si>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</si>
  <si>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</si>
  <si>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</si>
  <si>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</si>
  <si>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</si>
  <si>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</si>
  <si>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</si>
  <si>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</si>
  <si>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</si>
  <si>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</si>
  <si>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</si>
  <si>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</si>
  <si>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</si>
  <si>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</si>
  <si>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</si>
  <si>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</si>
  <si>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</si>
  <si>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</si>
  <si>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</si>
  <si>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</si>
  <si>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</si>
  <si>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</si>
  <si>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</si>
  <si>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</si>
  <si>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</si>
  <si>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</si>
  <si>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</si>
  <si>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</si>
  <si>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</si>
  <si>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</si>
  <si>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</si>
  <si>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</si>
  <si>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</si>
  <si>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</si>
  <si>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</si>
  <si>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</si>
  <si>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</si>
  <si>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</si>
  <si>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</si>
  <si>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</si>
  <si>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</si>
  <si>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</si>
  <si>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</si>
  <si>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</si>
  <si>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</si>
  <si>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</si>
  <si>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</si>
  <si>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</si>
  <si>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</si>
  <si>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</si>
  <si>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</si>
  <si>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</si>
  <si>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</si>
  <si>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</si>
  <si>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</si>
  <si>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</si>
  <si>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</si>
  <si>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</si>
  <si>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</si>
  <si>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</si>
  <si>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</si>
  <si>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</si>
  <si>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</si>
  <si>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</si>
  <si>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</si>
  <si>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</si>
  <si>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</si>
  <si>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</si>
  <si>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</si>
  <si>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</si>
  <si>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</si>
  <si>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</si>
  <si>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</si>
  <si>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</si>
  <si>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</si>
  <si>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</si>
  <si>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</si>
  <si>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</si>
  <si>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</si>
  <si>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</si>
  <si>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</si>
  <si>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</si>
  <si>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</si>
  <si>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</si>
  <si>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</si>
  <si>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</si>
  <si>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</si>
  <si>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</si>
  <si>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</si>
  <si>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</si>
  <si>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</si>
  <si>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</si>
  <si>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</si>
  <si>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</si>
  <si>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</si>
  <si>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</si>
  <si>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</si>
  <si>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</si>
  <si>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</si>
  <si>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</si>
  <si>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</si>
  <si>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</si>
  <si>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</si>
  <si>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</si>
  <si>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</si>
  <si>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</si>
  <si>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</si>
  <si>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</si>
  <si>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</si>
  <si>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</si>
  <si>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</si>
  <si>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</si>
  <si>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</si>
  <si>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</si>
  <si>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</si>
  <si>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</si>
  <si>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</si>
  <si>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</si>
  <si>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</si>
  <si>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</si>
  <si>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</si>
  <si>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</si>
  <si>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</si>
  <si>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</si>
  <si>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</si>
  <si>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</si>
  <si>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</si>
  <si>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</si>
  <si>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</si>
  <si>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</si>
  <si>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</si>
  <si>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</si>
  <si>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</si>
  <si>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</si>
  <si>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</si>
  <si>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</si>
  <si>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</si>
  <si>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</si>
  <si>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</si>
  <si>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</si>
  <si>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</si>
  <si>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</si>
  <si>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</si>
  <si>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</si>
  <si>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</si>
  <si>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</si>
  <si>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</si>
  <si>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</si>
  <si>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</si>
  <si>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</si>
  <si>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</si>
  <si>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</si>
  <si>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</si>
  <si>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</si>
  <si>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</si>
  <si>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</si>
  <si>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</si>
  <si>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</si>
  <si>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</si>
  <si>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</si>
  <si>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</si>
  <si>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</si>
  <si>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</si>
  <si>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</si>
  <si>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</si>
  <si>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</si>
  <si>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</si>
  <si>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</si>
  <si>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</si>
  <si>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</si>
  <si>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</si>
  <si>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</si>
  <si>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</si>
  <si>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</si>
  <si>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</si>
  <si>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</si>
  <si>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</si>
  <si>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</si>
  <si>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</si>
  <si>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</si>
  <si>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</si>
  <si>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</si>
  <si>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</si>
  <si>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</si>
  <si>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</si>
  <si>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</si>
  <si>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</si>
  <si>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</si>
  <si>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</si>
  <si>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</si>
  <si>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</si>
  <si>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</si>
  <si>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</si>
  <si>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</si>
  <si>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</si>
  <si>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</si>
  <si>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</si>
  <si>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</si>
  <si>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</si>
  <si>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</si>
  <si>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</si>
  <si>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</si>
  <si>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</si>
  <si>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</si>
  <si>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</si>
  <si>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</si>
  <si>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</si>
  <si>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</si>
  <si>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</si>
  <si>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</si>
  <si>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</si>
  <si>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</si>
  <si>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</si>
  <si>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</si>
  <si>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</si>
  <si>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</si>
  <si>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</si>
  <si>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</si>
  <si>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</si>
  <si>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</si>
  <si>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</si>
  <si>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</si>
  <si>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</si>
  <si>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</si>
  <si>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</si>
  <si>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</si>
  <si>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</si>
  <si>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</si>
  <si>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</si>
  <si>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</si>
  <si>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</si>
  <si>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</si>
  <si>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</si>
  <si>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</si>
  <si>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</si>
  <si>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</si>
  <si>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</si>
  <si>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</si>
  <si>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</si>
  <si>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</si>
  <si>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</si>
  <si>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</si>
  <si>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</si>
  <si>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</si>
  <si>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</si>
  <si>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</si>
  <si>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</si>
  <si>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</si>
  <si>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</si>
  <si>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</si>
  <si>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</si>
  <si>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</si>
  <si>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</si>
  <si>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</si>
  <si>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</si>
  <si>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</si>
  <si>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</si>
  <si>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</si>
  <si>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</si>
  <si>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</si>
  <si>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</si>
  <si>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</si>
  <si>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</si>
  <si>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</si>
  <si>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</si>
  <si>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</si>
  <si>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</si>
  <si>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</si>
  <si>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</si>
  <si>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</si>
  <si>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</si>
  <si>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</si>
  <si>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</si>
  <si>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</si>
  <si>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</si>
  <si>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</si>
  <si>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</si>
  <si>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</si>
  <si>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</si>
  <si>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</si>
  <si>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</si>
  <si>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</si>
  <si>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</si>
  <si>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</si>
  <si>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</si>
  <si>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</si>
  <si>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</si>
  <si>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</si>
  <si>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</si>
  <si>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</si>
  <si>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</si>
  <si>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</si>
  <si>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</si>
  <si>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</si>
  <si>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</si>
  <si>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</si>
  <si>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</si>
  <si>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</si>
  <si>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</si>
  <si>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</si>
  <si>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</si>
  <si>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</si>
  <si>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</si>
  <si>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</si>
  <si>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</si>
  <si>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</si>
  <si>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</si>
  <si>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</si>
  <si>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</si>
  <si>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</si>
  <si>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</si>
  <si>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</si>
  <si>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</si>
  <si>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</si>
  <si>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</si>
  <si>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</si>
  <si>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</si>
  <si>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</si>
  <si>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</si>
  <si>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</si>
  <si>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</si>
  <si>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</si>
  <si>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</si>
  <si>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</si>
  <si>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</si>
  <si>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</si>
  <si>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</si>
  <si>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</si>
  <si>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</si>
  <si>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</si>
  <si>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</si>
  <si>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</si>
  <si>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</si>
  <si>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</si>
  <si>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</si>
  <si>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</si>
  <si>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</si>
  <si>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</si>
  <si>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</si>
  <si>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</si>
  <si>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</si>
  <si>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</si>
  <si>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</si>
  <si>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</si>
  <si>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</si>
  <si>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</si>
  <si>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</si>
  <si>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</si>
  <si>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</si>
  <si>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</si>
  <si>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</si>
  <si>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</si>
  <si>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</si>
  <si>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</si>
  <si>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</si>
  <si>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</si>
  <si>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</si>
  <si>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</si>
  <si>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</si>
  <si>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</si>
  <si>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</si>
  <si>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</si>
  <si>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</si>
  <si>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</si>
  <si>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</si>
  <si>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</si>
  <si>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</si>
  <si>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</si>
  <si>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</si>
  <si>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</si>
  <si>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</si>
  <si>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</si>
  <si>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</si>
  <si>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</si>
  <si>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</si>
  <si>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</si>
  <si>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</si>
  <si>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</si>
  <si>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</si>
  <si>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</si>
  <si>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</si>
  <si>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</si>
  <si>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</si>
  <si>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</si>
  <si>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</si>
  <si>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</si>
  <si>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</si>
  <si>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</si>
  <si>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</si>
  <si>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</si>
  <si>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</si>
  <si>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</si>
  <si>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</si>
  <si>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</si>
  <si>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</si>
  <si>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</si>
  <si>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</si>
  <si>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</si>
  <si>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</si>
  <si>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</si>
  <si>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</si>
  <si>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</si>
  <si>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</si>
  <si>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</si>
  <si>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</si>
  <si>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</si>
  <si>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</si>
  <si>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</si>
  <si>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</si>
  <si>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</si>
  <si>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</si>
  <si>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</si>
  <si>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</si>
  <si>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</si>
  <si>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</si>
  <si>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</si>
  <si>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</si>
  <si>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</si>
  <si>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</si>
  <si>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</si>
  <si>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</si>
  <si>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</si>
  <si>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</si>
  <si>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</si>
  <si>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</si>
  <si>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</si>
  <si>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</si>
  <si>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</si>
  <si>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</si>
  <si>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</si>
  <si>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</si>
  <si>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</si>
  <si>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</si>
  <si>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</si>
  <si>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</si>
  <si>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</si>
  <si>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</si>
  <si>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</si>
  <si>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</si>
  <si>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</si>
  <si>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</si>
  <si>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</si>
  <si>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</si>
  <si>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</si>
  <si>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</si>
  <si>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</si>
  <si>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</si>
  <si>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</si>
  <si>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</si>
  <si>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</si>
  <si>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</si>
  <si>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</si>
  <si>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</si>
  <si>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</si>
  <si>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</si>
  <si>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</si>
  <si>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</si>
  <si>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</si>
  <si>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</si>
  <si>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</si>
  <si>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</si>
  <si>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</si>
  <si>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</si>
  <si>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</si>
  <si>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</si>
  <si>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</si>
  <si>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</si>
  <si>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</si>
  <si>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</si>
  <si>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</si>
  <si>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</si>
  <si>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</si>
  <si>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</si>
  <si>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</si>
  <si>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</si>
  <si>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</si>
  <si>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</si>
  <si>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</si>
  <si>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</si>
  <si>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</si>
  <si>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</si>
  <si>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</si>
  <si>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</si>
  <si>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</si>
  <si>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</si>
  <si>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</si>
  <si>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</si>
  <si>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</si>
  <si>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</si>
  <si>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</si>
  <si>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</si>
  <si>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</si>
  <si>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</si>
  <si>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</si>
  <si>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</si>
  <si>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</si>
  <si>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</si>
  <si>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</si>
  <si>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</si>
  <si>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</si>
  <si>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</si>
  <si>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</si>
  <si>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</si>
  <si>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</si>
  <si>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</si>
  <si>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</si>
  <si>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</si>
  <si>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</si>
  <si>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</si>
  <si>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</si>
  <si>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</si>
  <si>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</si>
  <si>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</si>
  <si>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</si>
  <si>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</si>
  <si>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</si>
  <si>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</si>
  <si>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</si>
  <si>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</si>
  <si>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</si>
  <si>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</si>
  <si>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</si>
  <si>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</si>
  <si>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</si>
  <si>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</si>
  <si>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</si>
  <si>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</si>
  <si>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</si>
  <si>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</si>
  <si>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</si>
  <si>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</si>
  <si>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</si>
  <si>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</si>
  <si>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</si>
  <si>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</si>
  <si>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</si>
  <si>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</si>
  <si>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</si>
  <si>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</si>
  <si>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</si>
  <si>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</si>
  <si>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</si>
  <si>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</si>
  <si>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</si>
  <si>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</si>
  <si>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</si>
  <si>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</si>
  <si>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</si>
  <si>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</si>
  <si>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</si>
  <si>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</si>
  <si>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</si>
  <si>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</si>
  <si>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</si>
  <si>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</si>
  <si>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</si>
  <si>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</si>
  <si>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</si>
  <si>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</si>
  <si>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</si>
  <si>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</si>
  <si>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</si>
  <si>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</si>
  <si>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</si>
  <si>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</si>
  <si>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</si>
  <si>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</si>
  <si>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</si>
  <si>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</si>
  <si>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</si>
  <si>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</si>
  <si>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</si>
  <si>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</si>
  <si>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</si>
  <si>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</si>
  <si>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</si>
  <si>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</si>
  <si>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</si>
  <si>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</si>
  <si>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</si>
  <si>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</si>
  <si>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</si>
  <si>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</si>
  <si>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</si>
  <si>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</si>
  <si>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</si>
  <si>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</si>
  <si>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</si>
  <si>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</si>
  <si>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</si>
  <si>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</si>
  <si>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</si>
  <si>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</si>
  <si>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</si>
  <si>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</si>
  <si>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</si>
  <si>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</si>
  <si>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</si>
  <si>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</si>
  <si>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</si>
  <si>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</si>
  <si>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</si>
  <si>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</si>
  <si>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</si>
  <si>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</si>
  <si>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</si>
  <si>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</si>
  <si>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</si>
  <si>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</si>
  <si>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</si>
  <si>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</si>
  <si>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</si>
  <si>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</si>
  <si>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</si>
  <si>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</si>
  <si>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</si>
  <si>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</si>
  <si>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</si>
  <si>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</si>
  <si>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</si>
  <si>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</si>
  <si>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</si>
  <si>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</si>
  <si>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</si>
  <si>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</si>
  <si>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</si>
  <si>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</si>
  <si>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</si>
  <si>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</si>
  <si>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</si>
  <si>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</si>
  <si>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</si>
  <si>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</si>
  <si>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</si>
  <si>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</si>
  <si>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</si>
  <si>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</si>
  <si>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</si>
  <si>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</si>
  <si>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</si>
  <si>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</si>
  <si>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</si>
  <si>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</si>
  <si>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</si>
  <si>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</si>
  <si>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</si>
  <si>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</si>
  <si>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</si>
  <si>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</si>
  <si>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</si>
  <si>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</si>
  <si>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</si>
  <si>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</si>
  <si>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</si>
  <si>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</si>
  <si>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</si>
  <si>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</si>
  <si>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</si>
  <si>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</si>
  <si>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</si>
  <si>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</si>
  <si>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</si>
  <si>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</si>
  <si>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</si>
  <si>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</si>
  <si>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</si>
  <si>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</si>
  <si>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</si>
  <si>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</si>
  <si>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</si>
  <si>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</si>
  <si>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</si>
  <si>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</si>
  <si>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</si>
  <si>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</si>
  <si>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</si>
  <si>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</si>
  <si>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</si>
  <si>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</si>
  <si>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</si>
  <si>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</si>
  <si>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</si>
  <si>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</si>
  <si>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</si>
  <si>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</si>
  <si>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</si>
  <si>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</si>
  <si>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</si>
  <si>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</si>
  <si>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</si>
  <si>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</si>
  <si>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</si>
  <si>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</si>
  <si>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</si>
  <si>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</si>
  <si>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</si>
  <si>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</si>
  <si>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</si>
  <si>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</si>
  <si>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</si>
  <si>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</si>
  <si>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</si>
  <si>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</si>
  <si>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</si>
  <si>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</si>
  <si>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</si>
  <si>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</si>
  <si>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</si>
  <si>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</si>
  <si>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</si>
  <si>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</si>
  <si>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</si>
  <si>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</si>
  <si>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</si>
  <si>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</si>
  <si>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</si>
  <si>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</si>
  <si>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</si>
  <si>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</si>
  <si>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</si>
  <si>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</si>
  <si>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</si>
  <si>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</si>
  <si>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</si>
  <si>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</si>
  <si>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</si>
  <si>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</si>
  <si>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</si>
  <si>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</si>
  <si>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</si>
  <si>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</si>
  <si>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</si>
  <si>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</si>
  <si>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</si>
  <si>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</si>
  <si>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</si>
  <si>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</si>
  <si>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</si>
  <si>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</si>
  <si>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</si>
  <si>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</si>
  <si>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</si>
  <si>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</si>
  <si>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</si>
  <si>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</si>
  <si>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</si>
  <si>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</si>
  <si>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</si>
  <si>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</si>
  <si>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</si>
  <si>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</si>
  <si>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</si>
  <si>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</si>
  <si>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</si>
  <si>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</si>
  <si>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</si>
  <si>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</si>
  <si>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</si>
  <si>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</si>
  <si>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</si>
  <si>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</si>
  <si>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</si>
  <si>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</si>
  <si>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</si>
  <si>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</si>
  <si>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</si>
  <si>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</si>
  <si>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</si>
  <si>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</si>
  <si>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</si>
  <si>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</si>
  <si>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</si>
  <si>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</si>
  <si>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</si>
  <si>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</si>
  <si>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</si>
  <si>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</si>
  <si>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</si>
  <si>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</si>
  <si>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</si>
  <si>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</si>
  <si>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</si>
  <si>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</si>
  <si>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</si>
  <si>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</si>
  <si>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</si>
  <si>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</si>
  <si>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</si>
  <si>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</si>
  <si>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</si>
  <si>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</si>
  <si>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</si>
  <si>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</si>
  <si>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</si>
  <si>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</si>
  <si>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</si>
  <si>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</si>
  <si>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</si>
  <si>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</si>
  <si>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</si>
  <si>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</si>
  <si>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</si>
  <si>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</si>
  <si>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</si>
  <si>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</si>
  <si>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</si>
  <si>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</si>
  <si>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</si>
  <si>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</si>
  <si>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</si>
  <si>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</si>
  <si>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</si>
  <si>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</si>
  <si>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</si>
  <si>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</si>
  <si>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</si>
  <si>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</si>
  <si>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</si>
  <si>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</si>
  <si>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</si>
  <si>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</si>
  <si>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</si>
  <si>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</si>
  <si>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</si>
  <si>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</si>
  <si>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</si>
  <si>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</si>
  <si>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</si>
  <si>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</si>
  <si>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</si>
  <si>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</si>
  <si>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</si>
  <si>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</si>
  <si>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</si>
  <si>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</si>
  <si>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</si>
  <si>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</si>
  <si>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</si>
  <si>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</si>
  <si>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</si>
  <si>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</si>
  <si>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</si>
  <si>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</si>
  <si>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</si>
  <si>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</si>
  <si>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</si>
  <si>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</si>
  <si>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</si>
  <si>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</si>
  <si>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</si>
  <si>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</si>
  <si>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</si>
  <si>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</si>
  <si>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</si>
  <si>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</si>
  <si>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</si>
  <si>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</si>
  <si>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</si>
  <si>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</si>
  <si>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</si>
  <si>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</si>
  <si>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</si>
  <si>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</si>
  <si>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</si>
  <si>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</si>
  <si>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</si>
  <si>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</si>
  <si>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</si>
  <si>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</si>
  <si>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</si>
  <si>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</si>
  <si>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</si>
  <si>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</si>
  <si>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</si>
  <si>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</si>
  <si>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</si>
  <si>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</si>
  <si>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</si>
  <si>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</si>
  <si>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</si>
  <si>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</si>
  <si>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</si>
  <si>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</si>
  <si>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</si>
  <si>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</si>
  <si>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</si>
  <si>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</si>
  <si>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</si>
  <si>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</si>
  <si>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</si>
  <si>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</si>
  <si>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</si>
  <si>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</si>
  <si>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</si>
  <si>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</si>
  <si>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</si>
  <si>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</si>
  <si>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</si>
  <si>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</si>
  <si>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</si>
  <si>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</si>
  <si>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</si>
  <si>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</si>
  <si>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</si>
  <si>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</si>
  <si>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</si>
  <si>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</si>
  <si>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</si>
  <si>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</si>
  <si>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</si>
  <si>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</si>
  <si>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</si>
  <si>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</si>
  <si>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</si>
  <si>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</si>
  <si>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</si>
  <si>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</si>
  <si>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</si>
  <si>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</si>
  <si>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</si>
  <si>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</si>
  <si>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</si>
  <si>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</si>
  <si>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</si>
  <si>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</si>
  <si>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</si>
  <si>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</si>
  <si>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</si>
  <si>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</si>
  <si>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</si>
  <si>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</si>
  <si>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</si>
  <si>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</si>
  <si>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</si>
  <si>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</si>
  <si>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</si>
  <si>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</si>
  <si>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</si>
  <si>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</si>
  <si>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</si>
  <si>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</si>
  <si>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</si>
  <si>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</si>
  <si>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</si>
  <si>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</si>
  <si>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</si>
  <si>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</si>
  <si>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</si>
  <si>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</si>
  <si>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</si>
  <si>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</si>
  <si>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</si>
  <si>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</si>
  <si>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</si>
  <si>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</si>
  <si>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</si>
  <si>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</si>
  <si>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</si>
  <si>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</si>
  <si>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</si>
  <si>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</si>
  <si>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</si>
  <si>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</si>
  <si>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</si>
  <si>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</si>
  <si>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</si>
  <si>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</si>
  <si>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</si>
  <si>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</si>
  <si>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</si>
  <si>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</si>
  <si>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</si>
  <si>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</si>
  <si>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</si>
  <si>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</si>
  <si>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</si>
  <si>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</si>
  <si>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</si>
  <si>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</si>
  <si>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</si>
  <si>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</si>
  <si>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</si>
  <si>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</si>
  <si>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</si>
  <si>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</si>
  <si>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</si>
  <si>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</si>
  <si>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</si>
  <si>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</si>
  <si>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</si>
  <si>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</si>
  <si>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</si>
  <si>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</si>
  <si>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</si>
  <si>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</si>
  <si>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</si>
  <si>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</si>
  <si>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</si>
  <si>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</si>
  <si>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</si>
  <si>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</si>
  <si>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</si>
  <si>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</si>
  <si>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</si>
  <si>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</si>
  <si>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</si>
  <si>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</si>
  <si>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</si>
  <si>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</si>
  <si>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</si>
  <si>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</si>
  <si>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</si>
  <si>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</si>
  <si>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</si>
  <si>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</si>
  <si>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</si>
  <si>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</si>
  <si>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</si>
  <si>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</si>
  <si>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</si>
  <si>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</si>
  <si>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</si>
  <si>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</si>
  <si>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</si>
  <si>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</si>
  <si>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</si>
  <si>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</si>
  <si>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</si>
  <si>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</si>
  <si>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</si>
  <si>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</si>
  <si>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</si>
  <si>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</si>
  <si>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</si>
  <si>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</si>
  <si>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</si>
  <si>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</si>
  <si>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</si>
  <si>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</si>
  <si>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</si>
  <si>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</si>
  <si>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</si>
  <si>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</si>
  <si>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</si>
  <si>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</si>
  <si>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</si>
  <si>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</si>
  <si>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</si>
  <si>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</si>
  <si>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</si>
  <si>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</si>
  <si>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</si>
  <si>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</si>
  <si>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</si>
  <si>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</si>
  <si>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</si>
  <si>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</si>
  <si>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</si>
  <si>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</si>
  <si>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</si>
  <si>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</si>
  <si>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</si>
  <si>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</si>
  <si>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</si>
  <si>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</si>
  <si>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</si>
  <si>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</si>
  <si>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</si>
  <si>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</si>
  <si>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</si>
  <si>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</si>
  <si>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</si>
  <si>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</si>
  <si>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</si>
  <si>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</si>
  <si>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</si>
  <si>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</si>
  <si>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</si>
  <si>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</si>
  <si>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</si>
  <si>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</si>
  <si>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</si>
  <si>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</si>
  <si>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</si>
  <si>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</si>
  <si>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</si>
  <si>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</si>
  <si>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</si>
  <si>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</si>
  <si>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</si>
  <si>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</si>
  <si>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</si>
  <si>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</si>
  <si>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</si>
  <si>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</si>
  <si>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</si>
  <si>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</si>
  <si>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</si>
  <si>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</si>
  <si>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</si>
  <si>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</si>
  <si>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</si>
  <si>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</si>
  <si>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</si>
  <si>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</si>
  <si>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</si>
  <si>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</si>
  <si>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</si>
  <si>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</si>
  <si>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</si>
  <si>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</si>
  <si>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</si>
  <si>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</si>
  <si>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</si>
  <si>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</si>
  <si>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</si>
  <si>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</si>
  <si>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</si>
  <si>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</si>
  <si>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</si>
  <si>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</si>
  <si>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</si>
  <si>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</si>
  <si>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</si>
  <si>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</si>
  <si>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</si>
  <si>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</si>
  <si>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</si>
  <si>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</si>
  <si>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</si>
  <si>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</si>
  <si>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</si>
  <si>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</si>
  <si>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</si>
  <si>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</si>
  <si>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</si>
  <si>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</si>
  <si>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</si>
  <si>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</si>
  <si>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</si>
  <si>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</si>
  <si>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</si>
  <si>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</si>
  <si>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</si>
  <si>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</si>
  <si>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</si>
  <si>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</si>
  <si>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</si>
  <si>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</si>
  <si>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</si>
  <si>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</si>
  <si>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</si>
  <si>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</si>
  <si>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</si>
  <si>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</si>
  <si>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</si>
  <si>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</si>
  <si>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</si>
  <si>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</si>
  <si>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</si>
  <si>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</si>
  <si>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</si>
  <si>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</si>
  <si>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</si>
  <si>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</si>
  <si>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</si>
  <si>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</si>
  <si>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</si>
  <si>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</si>
  <si>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</si>
  <si>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</si>
  <si>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</si>
  <si>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</si>
  <si>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</si>
  <si>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</si>
  <si>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</si>
  <si>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</si>
  <si>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</si>
  <si>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</si>
  <si>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</si>
  <si>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</si>
  <si>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</si>
  <si>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</si>
  <si>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</si>
  <si>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</si>
  <si>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</si>
  <si>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</si>
  <si>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</si>
  <si>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</si>
  <si>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</si>
  <si>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</si>
  <si>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</si>
  <si>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</si>
  <si>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</si>
  <si>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</si>
  <si>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</si>
  <si>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</si>
  <si>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</si>
  <si>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</si>
  <si>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</si>
  <si>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</si>
  <si>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</si>
  <si>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</si>
  <si>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</si>
  <si>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</si>
  <si>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</si>
  <si>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</si>
  <si>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</si>
  <si>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</si>
  <si>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</si>
  <si>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</si>
  <si>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</si>
  <si>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</si>
  <si>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</si>
  <si>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</si>
  <si>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</si>
  <si>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</si>
  <si>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</si>
  <si>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</si>
  <si>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</si>
  <si>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</si>
  <si>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</si>
  <si>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</si>
  <si>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</si>
  <si>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</si>
  <si>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</si>
  <si>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</si>
  <si>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</si>
  <si>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</si>
  <si>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</si>
  <si>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</si>
  <si>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</si>
  <si>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</si>
  <si>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</si>
  <si>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</si>
  <si>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</si>
  <si>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</si>
  <si>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</si>
  <si>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</si>
  <si>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</si>
  <si>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</si>
  <si>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</si>
  <si>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</si>
  <si>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</si>
  <si>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</si>
  <si>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</si>
  <si>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</si>
  <si>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</si>
  <si>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</si>
  <si>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</si>
  <si>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</si>
  <si>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</si>
  <si>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</si>
  <si>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</si>
  <si>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</si>
  <si>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</si>
  <si>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</si>
  <si>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</si>
  <si>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</si>
  <si>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</si>
  <si>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</si>
  <si>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</si>
  <si>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</si>
  <si>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</si>
  <si>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</si>
  <si>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</si>
  <si>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</si>
  <si>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</si>
  <si>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</si>
  <si>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</si>
  <si>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</si>
  <si>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</si>
  <si>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</si>
  <si>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</si>
  <si>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</si>
  <si>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</si>
  <si>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</si>
  <si>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</si>
  <si>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</si>
  <si>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</si>
  <si>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</si>
  <si>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</si>
  <si>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</si>
  <si>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</si>
  <si>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</si>
  <si>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</si>
  <si>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</si>
  <si>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</si>
  <si>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</si>
  <si>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</si>
  <si>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</si>
  <si>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</si>
  <si>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</si>
  <si>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</si>
  <si>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</si>
  <si>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</si>
  <si>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</si>
  <si>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</si>
  <si>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</si>
  <si>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</si>
  <si>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</si>
  <si>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</si>
  <si>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</si>
  <si>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</si>
  <si>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</si>
  <si>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</si>
  <si>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</si>
  <si>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</si>
  <si>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</si>
  <si>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</si>
  <si>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</si>
  <si>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</si>
  <si>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</si>
  <si>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</si>
  <si>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</si>
  <si>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</si>
  <si>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</si>
  <si>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</si>
  <si>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</si>
  <si>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</si>
  <si>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</si>
  <si>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</si>
  <si>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</si>
  <si>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</si>
  <si>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</si>
  <si>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</si>
  <si>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</si>
  <si>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</si>
  <si>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</si>
  <si>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</si>
  <si>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</si>
  <si>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</si>
  <si>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</si>
  <si>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</si>
  <si>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</si>
  <si>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</si>
  <si>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</si>
  <si>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</si>
  <si>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</si>
  <si>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</si>
  <si>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</si>
  <si>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</si>
  <si>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</si>
  <si>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</si>
  <si>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</si>
  <si>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</si>
  <si>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</si>
  <si>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</si>
  <si>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</si>
  <si>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</si>
  <si>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</si>
  <si>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</si>
  <si>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</si>
  <si>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</si>
  <si>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</si>
  <si>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</si>
  <si>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</si>
  <si>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</si>
  <si>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</si>
  <si>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</si>
  <si>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</si>
  <si>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</si>
  <si>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</si>
  <si>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</si>
  <si>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</si>
  <si>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</si>
  <si>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</si>
  <si>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</si>
  <si>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</si>
  <si>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</si>
  <si>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</si>
  <si>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</si>
  <si>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</si>
  <si>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</si>
  <si>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</si>
  <si>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</si>
  <si>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</si>
  <si>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</si>
  <si>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</si>
  <si>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</si>
  <si>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</si>
  <si>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</si>
  <si>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</si>
  <si>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</si>
  <si>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</si>
  <si>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</si>
  <si>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</si>
  <si>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</si>
  <si>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</si>
  <si>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</si>
  <si>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</si>
  <si>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</si>
  <si>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</si>
  <si>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</si>
  <si>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</si>
  <si>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</si>
  <si>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</si>
  <si>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</si>
  <si>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</si>
  <si>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</si>
  <si>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</si>
  <si>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</si>
  <si>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</si>
  <si>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</si>
  <si>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</si>
  <si>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</si>
  <si>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</si>
  <si>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</si>
  <si>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</si>
  <si>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</si>
  <si>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</si>
  <si>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</si>
  <si>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</si>
  <si>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</si>
  <si>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</si>
  <si>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</si>
  <si>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</si>
  <si>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</si>
  <si>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</si>
  <si>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</si>
  <si>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</si>
  <si>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</si>
  <si>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</si>
  <si>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</si>
  <si>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</si>
  <si>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</si>
  <si>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</si>
  <si>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</si>
  <si>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</si>
  <si>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</si>
  <si>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</si>
  <si>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</si>
  <si>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</si>
  <si>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</si>
  <si>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</si>
  <si>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</si>
  <si>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</si>
  <si>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</si>
  <si>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</si>
  <si>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</si>
  <si>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</si>
  <si>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</si>
  <si>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</si>
  <si>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</si>
  <si>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</si>
  <si>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</si>
  <si>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</si>
  <si>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</si>
  <si>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</si>
  <si>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</si>
  <si>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</si>
  <si>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</si>
  <si>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</si>
  <si>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</si>
  <si>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</si>
  <si>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</si>
  <si>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</si>
  <si>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</si>
  <si>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</si>
  <si>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</si>
  <si>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</si>
  <si>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</si>
  <si>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</si>
  <si>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</si>
  <si>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</si>
  <si>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</si>
  <si>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</si>
  <si>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</si>
  <si>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</si>
  <si>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</si>
  <si>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</si>
  <si>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</si>
  <si>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</si>
  <si>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</si>
  <si>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</si>
  <si>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</si>
  <si>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</si>
  <si>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</si>
  <si>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</si>
  <si>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</si>
  <si>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</si>
  <si>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</si>
  <si>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</si>
  <si>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</si>
  <si>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</si>
  <si>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</si>
  <si>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</si>
  <si>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</si>
  <si>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</si>
  <si>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</si>
  <si>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</si>
  <si>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</si>
  <si>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</si>
  <si>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</si>
  <si>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</si>
  <si>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</si>
  <si>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</si>
  <si>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</si>
  <si>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</si>
  <si>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</si>
  <si>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</si>
  <si>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</si>
  <si>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</si>
  <si>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</si>
  <si>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</si>
  <si>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</si>
  <si>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</si>
  <si>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</si>
  <si>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</si>
  <si>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</si>
  <si>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</si>
  <si>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</si>
  <si>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</si>
  <si>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</si>
  <si>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</si>
  <si>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</si>
  <si>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</si>
  <si>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</si>
  <si>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</si>
  <si>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</si>
  <si>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</si>
  <si>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</si>
  <si>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</si>
  <si>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</si>
  <si>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</si>
  <si>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</si>
  <si>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</si>
  <si>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</si>
  <si>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</si>
  <si>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</si>
  <si>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</si>
  <si>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</si>
  <si>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</si>
  <si>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</si>
  <si>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</si>
  <si>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</si>
  <si>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</si>
  <si>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</si>
  <si>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</si>
  <si>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</si>
  <si>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</si>
  <si>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</si>
  <si>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</si>
  <si>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</si>
  <si>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</si>
  <si>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</si>
  <si>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</si>
  <si>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</si>
  <si>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</si>
  <si>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</si>
  <si>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</si>
  <si>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</si>
  <si>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</si>
  <si>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</si>
  <si>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</si>
  <si>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</si>
  <si>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</si>
  <si>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</si>
  <si>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</si>
  <si>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</si>
  <si>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</si>
  <si>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</si>
  <si>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</si>
  <si>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</si>
  <si>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</si>
  <si>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</si>
  <si>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</si>
  <si>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</si>
  <si>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</si>
  <si>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</si>
  <si>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</si>
  <si>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</si>
  <si>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</si>
  <si>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</si>
  <si>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</si>
  <si>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</si>
  <si>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</si>
  <si>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</si>
  <si>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</si>
  <si>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</si>
  <si>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</si>
  <si>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</si>
  <si>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</si>
  <si>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</si>
  <si>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</si>
  <si>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</si>
  <si>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</si>
  <si>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</si>
  <si>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</si>
  <si>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</si>
  <si>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</si>
  <si>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</si>
  <si>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</si>
  <si>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</si>
  <si>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</si>
  <si>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</si>
  <si>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</si>
  <si>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</si>
  <si>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</si>
  <si>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</si>
  <si>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</si>
  <si>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</si>
  <si>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</si>
  <si>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</si>
  <si>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</si>
  <si>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</si>
  <si>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</si>
  <si>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</si>
  <si>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</si>
  <si>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</si>
  <si>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</si>
  <si>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</si>
  <si>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</si>
  <si>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</si>
  <si>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</si>
  <si>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</si>
  <si>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</si>
  <si>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</si>
  <si>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</si>
  <si>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</si>
  <si>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</si>
  <si>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</si>
  <si>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</si>
  <si>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</si>
  <si>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</si>
  <si>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</si>
  <si>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</si>
  <si>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</si>
  <si>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</si>
  <si>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</si>
  <si>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</si>
  <si>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</si>
  <si>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</si>
  <si>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</si>
  <si>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</si>
  <si>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</si>
  <si>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</si>
  <si>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</si>
  <si>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</si>
  <si>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</si>
  <si>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</si>
  <si>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</si>
  <si>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</si>
  <si>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</si>
  <si>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</si>
  <si>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</si>
  <si>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</si>
  <si>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</si>
  <si>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</si>
  <si>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</si>
  <si>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</si>
  <si>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</si>
  <si>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</si>
  <si>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</si>
  <si>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</si>
  <si>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</si>
  <si>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</si>
  <si>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</si>
  <si>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</si>
  <si>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</si>
  <si>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</si>
  <si>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</si>
  <si>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</si>
  <si>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</si>
  <si>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</si>
  <si>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</si>
  <si>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</si>
  <si>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</si>
  <si>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</si>
  <si>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</si>
  <si>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</si>
  <si>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</si>
  <si>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</si>
  <si>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</si>
  <si>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</si>
  <si>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</si>
  <si>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</si>
  <si>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</si>
  <si>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</si>
  <si>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</si>
  <si>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</si>
  <si>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</si>
  <si>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</si>
  <si>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</si>
  <si>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</si>
  <si>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</si>
  <si>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</si>
  <si>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</si>
  <si>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</si>
  <si>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</si>
  <si>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</si>
  <si>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</si>
  <si>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</si>
  <si>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</si>
  <si>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</si>
  <si>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</si>
  <si>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</si>
  <si>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</si>
  <si>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</si>
  <si>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</si>
  <si>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</si>
  <si>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</si>
  <si>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</si>
  <si>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</si>
  <si>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</si>
  <si>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</si>
  <si>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</si>
  <si>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</si>
  <si>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</si>
  <si>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</si>
  <si>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</si>
  <si>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</si>
  <si>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</si>
  <si>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</si>
  <si>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</si>
  <si>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</si>
  <si>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</si>
  <si>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</si>
  <si>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</si>
  <si>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</si>
  <si>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</si>
  <si>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</si>
  <si>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</si>
  <si>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</si>
  <si>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</si>
  <si>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</si>
  <si>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</si>
  <si>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</si>
  <si>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</si>
  <si>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</si>
  <si>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</si>
  <si>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</si>
  <si>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</si>
  <si>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</si>
  <si>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</si>
  <si>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</si>
  <si>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</si>
  <si>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</si>
  <si>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</si>
  <si>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</si>
  <si>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</si>
  <si>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</si>
  <si>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</si>
  <si>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</si>
  <si>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</si>
  <si>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</si>
  <si>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</si>
  <si>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</si>
  <si>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</si>
  <si>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</si>
  <si>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</si>
  <si>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</si>
  <si>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</si>
  <si>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</si>
  <si>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</si>
  <si>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</si>
  <si>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</si>
  <si>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</si>
  <si>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</si>
  <si>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</si>
  <si>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</si>
  <si>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</si>
  <si>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</si>
  <si>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</si>
  <si>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</si>
  <si>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</si>
  <si>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</si>
  <si>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</si>
  <si>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</si>
  <si>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</si>
  <si>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</si>
  <si>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</si>
  <si>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</si>
  <si>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</si>
  <si>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</si>
  <si>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</si>
  <si>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</si>
  <si>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</si>
  <si>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</si>
  <si>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</si>
  <si>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</si>
  <si>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</si>
  <si>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</si>
  <si>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</si>
  <si>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</si>
  <si>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</si>
  <si>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</si>
  <si>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</si>
  <si>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</si>
  <si>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</si>
  <si>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</si>
  <si>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</si>
  <si>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</si>
  <si>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</si>
  <si>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</si>
  <si>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</si>
  <si>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</si>
  <si>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</si>
  <si>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</si>
  <si>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</si>
  <si>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</si>
  <si>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</si>
  <si>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</si>
  <si>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</si>
  <si>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</si>
  <si>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</si>
  <si>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</si>
  <si>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</si>
  <si>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</si>
  <si>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</si>
  <si>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</si>
  <si>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</si>
  <si>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</si>
  <si>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</si>
  <si>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</si>
  <si>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</si>
  <si>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</si>
  <si>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</si>
  <si>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</si>
  <si>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</si>
  <si>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</si>
  <si>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</si>
  <si>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</si>
  <si>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</si>
  <si>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</si>
  <si>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</si>
  <si>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</si>
  <si>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</si>
  <si>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</si>
  <si>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</si>
  <si>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</si>
  <si>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</si>
  <si>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</si>
  <si>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</si>
  <si>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</si>
  <si>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</si>
  <si>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</si>
  <si>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</si>
  <si>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</si>
  <si>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</si>
  <si>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</si>
  <si>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</si>
  <si>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</si>
  <si>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</si>
  <si>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</si>
  <si>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</si>
  <si>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</si>
  <si>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</si>
  <si>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</si>
  <si>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</si>
  <si>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</si>
  <si>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</si>
  <si>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</si>
  <si>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</si>
  <si>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</si>
  <si>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</si>
  <si>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</si>
  <si>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</si>
  <si>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</si>
  <si>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</si>
  <si>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</si>
  <si>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</si>
  <si>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</si>
  <si>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</si>
  <si>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</si>
  <si>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</si>
  <si>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</si>
  <si>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</si>
  <si>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</si>
  <si>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</si>
  <si>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</si>
  <si>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</si>
  <si>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</si>
  <si>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</si>
  <si>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</si>
  <si>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</si>
  <si>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</si>
  <si>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</si>
  <si>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</si>
  <si>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</si>
  <si>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</si>
  <si>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</si>
  <si>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</si>
  <si>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</si>
  <si>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</si>
  <si>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</si>
  <si>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</si>
  <si>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</si>
  <si>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</si>
  <si>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</si>
  <si>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</si>
  <si>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</si>
  <si>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</si>
  <si>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</si>
  <si>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</si>
  <si>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</si>
  <si>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</si>
  <si>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</si>
  <si>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</si>
  <si>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</si>
  <si>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</si>
  <si>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</si>
  <si>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</si>
  <si>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</si>
  <si>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</si>
  <si>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</si>
  <si>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</si>
  <si>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</si>
  <si>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</si>
  <si>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</si>
  <si>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</si>
  <si>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</si>
  <si>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</si>
  <si>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</si>
  <si>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</si>
  <si>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</si>
  <si>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</si>
  <si>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</si>
  <si>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</si>
  <si>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</si>
  <si>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</si>
  <si>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</si>
  <si>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</si>
  <si>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</si>
  <si>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</si>
  <si>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</si>
  <si>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</si>
  <si>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</si>
  <si>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</si>
  <si>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</si>
  <si>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</si>
  <si>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</si>
  <si>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</si>
  <si>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</si>
  <si>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</si>
  <si>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</si>
  <si>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</si>
  <si>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</si>
  <si>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</si>
  <si>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</si>
  <si>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</si>
  <si>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</si>
  <si>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</si>
  <si>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</si>
  <si>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</si>
  <si>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</si>
  <si>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</si>
  <si>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</si>
  <si>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</si>
  <si>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</si>
  <si>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</si>
  <si>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</si>
  <si>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</si>
  <si>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</si>
  <si>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</si>
  <si>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</si>
  <si>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</si>
  <si>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</si>
  <si>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</si>
  <si>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</si>
  <si>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</si>
  <si>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</si>
  <si>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</si>
  <si>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</si>
  <si>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</si>
  <si>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</si>
  <si>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</si>
  <si>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</si>
  <si>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</si>
  <si>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</si>
  <si>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</si>
  <si>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</si>
  <si>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</si>
  <si>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</si>
  <si>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</si>
  <si>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</si>
  <si>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</si>
  <si>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</si>
  <si>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</si>
  <si>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</si>
  <si>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</si>
  <si>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</si>
  <si>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</si>
  <si>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</si>
  <si>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</si>
  <si>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</si>
  <si>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</si>
  <si>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</si>
  <si>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</si>
  <si>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</si>
  <si>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</si>
  <si>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</si>
  <si>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</si>
  <si>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</si>
  <si>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</si>
  <si>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</si>
  <si>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</si>
  <si>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</si>
  <si>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</si>
  <si>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</si>
  <si>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</si>
  <si>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</si>
  <si>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</si>
  <si>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</si>
  <si>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</si>
  <si>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</si>
  <si>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</si>
  <si>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</si>
  <si>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</si>
  <si>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</si>
  <si>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</si>
  <si>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</si>
  <si>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</si>
  <si>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</si>
  <si>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</si>
  <si>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</si>
  <si>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</si>
  <si>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</si>
  <si>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</si>
  <si>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</si>
  <si>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</si>
  <si>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</si>
  <si>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</si>
  <si>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</si>
  <si>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</si>
  <si>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</si>
  <si>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</si>
  <si>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</si>
  <si>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</si>
  <si>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</si>
  <si>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</si>
  <si>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</si>
  <si>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</si>
  <si>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</si>
  <si>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</si>
  <si>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</si>
  <si>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</si>
  <si>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</si>
  <si>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</si>
  <si>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</si>
  <si>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</si>
  <si>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</si>
  <si>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</si>
  <si>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</si>
  <si>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</si>
  <si>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</si>
  <si>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</si>
  <si>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</si>
  <si>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</si>
  <si>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</si>
  <si>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</si>
  <si>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</si>
  <si>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</si>
  <si>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</si>
  <si>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</si>
  <si>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</si>
  <si>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</si>
  <si>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</si>
  <si>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</si>
  <si>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</si>
  <si>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</si>
  <si>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</si>
  <si>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</si>
  <si>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</si>
  <si>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</si>
  <si>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</si>
  <si>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</si>
  <si>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</si>
  <si>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</si>
  <si>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</si>
  <si>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</si>
  <si>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</si>
  <si>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</si>
  <si>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</si>
  <si>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</si>
  <si>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</si>
  <si>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</si>
  <si>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</si>
  <si>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</si>
  <si>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</si>
  <si>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</si>
  <si>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</si>
  <si>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</si>
  <si>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</si>
  <si>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</si>
  <si>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</si>
  <si>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</si>
  <si>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</si>
  <si>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</si>
  <si>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</si>
  <si>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</si>
  <si>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</si>
  <si>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</si>
  <si>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</si>
  <si>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</si>
  <si>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</si>
  <si>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</si>
  <si>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</si>
  <si>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</si>
  <si>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</si>
  <si>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</si>
  <si>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</si>
  <si>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</si>
  <si>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</si>
  <si>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</si>
  <si>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</si>
  <si>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</si>
  <si>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</si>
  <si>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</si>
  <si>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</si>
  <si>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</si>
  <si>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</si>
  <si>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</si>
  <si>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</si>
  <si>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</si>
  <si>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</si>
  <si>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</si>
  <si>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</si>
  <si>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</si>
  <si>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</si>
  <si>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</si>
  <si>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</si>
  <si>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</si>
  <si>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</si>
  <si>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</si>
  <si>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</si>
  <si>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</si>
  <si>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</si>
  <si>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</si>
  <si>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</si>
  <si>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</si>
  <si>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</si>
  <si>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</si>
  <si>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</si>
  <si>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</si>
  <si>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</si>
  <si>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</si>
  <si>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</si>
  <si>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</si>
  <si>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</si>
  <si>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</si>
  <si>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</si>
  <si>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</si>
  <si>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</si>
  <si>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</si>
  <si>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</si>
  <si>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</si>
  <si>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</si>
  <si>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</si>
  <si>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</si>
  <si>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</si>
  <si>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</si>
  <si>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</si>
  <si>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</si>
  <si>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</si>
  <si>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</si>
  <si>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</si>
  <si>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</si>
  <si>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</si>
  <si>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</si>
  <si>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</si>
  <si>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</si>
  <si>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</si>
  <si>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</si>
  <si>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</si>
  <si>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</si>
  <si>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</si>
  <si>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</si>
  <si>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</si>
  <si>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</si>
  <si>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</si>
  <si>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</si>
  <si>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</si>
  <si>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</si>
  <si>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</si>
  <si>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</si>
  <si>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</si>
  <si>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</si>
  <si>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</si>
  <si>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</si>
  <si>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</si>
  <si>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</si>
  <si>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</si>
  <si>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</si>
  <si>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</si>
  <si>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</si>
  <si>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</si>
  <si>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</si>
  <si>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</si>
  <si>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</si>
  <si>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</si>
  <si>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</si>
  <si>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</si>
  <si>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</si>
  <si>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</si>
  <si>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</si>
  <si>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</si>
  <si>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</si>
  <si>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</si>
  <si>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</si>
  <si>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</si>
  <si>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</si>
  <si>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</si>
  <si>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</si>
  <si>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</si>
  <si>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</si>
  <si>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</si>
  <si>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</si>
  <si>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</si>
  <si>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</si>
  <si>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</si>
  <si>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</si>
  <si>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</si>
  <si>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</si>
  <si>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</si>
  <si>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</si>
  <si>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</si>
  <si>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</si>
  <si>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</si>
  <si>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</si>
  <si>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</si>
  <si>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</si>
  <si>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</si>
  <si>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</si>
  <si>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</si>
  <si>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</si>
  <si>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</si>
  <si>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</si>
  <si>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</si>
  <si>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</si>
  <si>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</si>
  <si>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</si>
  <si>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</si>
  <si>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</si>
  <si>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</si>
  <si>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</si>
  <si>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</si>
  <si>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</si>
  <si>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</si>
  <si>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</si>
  <si>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</si>
  <si>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</si>
  <si>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</si>
  <si>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</si>
  <si>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</si>
  <si>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</si>
  <si>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</si>
  <si>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</si>
  <si>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</si>
  <si>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</si>
  <si>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</si>
  <si>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</si>
  <si>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</si>
  <si>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</si>
  <si>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</si>
  <si>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</si>
  <si>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</si>
  <si>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</si>
  <si>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</si>
  <si>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</si>
  <si>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</si>
  <si>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</si>
  <si>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</si>
  <si>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</si>
  <si>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</si>
  <si>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</si>
  <si>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</si>
  <si>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</si>
  <si>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</si>
  <si>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</si>
  <si>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</si>
  <si>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</si>
  <si>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</si>
  <si>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</si>
  <si>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</si>
  <si>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</si>
  <si>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</si>
  <si>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</si>
  <si>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</si>
  <si>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</si>
  <si>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</si>
  <si>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</si>
  <si>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</si>
  <si>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</si>
  <si>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</si>
  <si>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</si>
  <si>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</si>
  <si>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</si>
  <si>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</si>
  <si>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</si>
  <si>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</si>
  <si>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</si>
  <si>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</si>
  <si>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</si>
  <si>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</si>
  <si>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</si>
  <si>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</si>
  <si>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</si>
  <si>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</si>
  <si>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</si>
  <si>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</si>
  <si>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</si>
  <si>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</si>
  <si>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</si>
  <si>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</si>
  <si>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</si>
  <si>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</si>
  <si>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</si>
  <si>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</si>
  <si>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</si>
  <si>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</si>
  <si>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</si>
  <si>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</si>
  <si>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</si>
  <si>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</si>
  <si>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</si>
  <si>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</si>
  <si>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</si>
  <si>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</si>
  <si>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</si>
  <si>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</si>
  <si>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</si>
  <si>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</si>
  <si>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</si>
  <si>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</si>
  <si>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</si>
  <si>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</si>
  <si>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</si>
  <si>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</si>
  <si>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</si>
  <si>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</si>
  <si>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</si>
  <si>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</si>
  <si>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</si>
  <si>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</si>
  <si>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</si>
  <si>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</si>
  <si>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</si>
  <si>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</si>
  <si>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</si>
  <si>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</si>
  <si>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</si>
  <si>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</si>
  <si>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</si>
  <si>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</si>
  <si>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</si>
  <si>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</si>
  <si>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</si>
  <si>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</si>
  <si>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</si>
  <si>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</si>
  <si>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</si>
  <si>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</si>
  <si>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</si>
  <si>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</si>
  <si>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</si>
  <si>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</si>
  <si>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</si>
  <si>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</si>
  <si>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</si>
  <si>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</si>
  <si>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</si>
  <si>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</si>
  <si>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</si>
  <si>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</si>
  <si>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</si>
  <si>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</si>
  <si>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</si>
  <si>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</si>
  <si>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</si>
  <si>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</si>
  <si>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</si>
  <si>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</si>
  <si>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</si>
  <si>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</si>
  <si>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</si>
  <si>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</si>
  <si>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</si>
  <si>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</si>
  <si>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</si>
  <si>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</si>
  <si>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</si>
  <si>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</si>
  <si>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</si>
  <si>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</si>
  <si>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</si>
  <si>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</si>
  <si>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</si>
  <si>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</si>
  <si>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</si>
  <si>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</si>
  <si>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</si>
  <si>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</si>
  <si>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</si>
  <si>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</si>
  <si>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</si>
  <si>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</si>
  <si>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</si>
  <si>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</si>
  <si>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</si>
  <si>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</si>
  <si>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</si>
  <si>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</si>
  <si>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</si>
  <si>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</si>
  <si>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</si>
  <si>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</si>
  <si>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</si>
  <si>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</si>
  <si>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</si>
  <si>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</si>
  <si>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</si>
  <si>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</si>
  <si>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</si>
  <si>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</si>
  <si>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</si>
  <si>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</si>
  <si>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</si>
  <si>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</si>
  <si>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</si>
  <si>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</si>
  <si>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</si>
  <si>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</si>
  <si>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</si>
  <si>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</si>
  <si>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</si>
  <si>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</si>
  <si>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</si>
  <si>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</si>
  <si>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</si>
  <si>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</si>
  <si>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</si>
  <si>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</si>
  <si>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</si>
  <si>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</si>
  <si>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</si>
  <si>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</si>
  <si>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</si>
  <si>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</si>
  <si>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</si>
  <si>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</si>
  <si>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</si>
  <si>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</si>
  <si>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</si>
  <si>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</si>
  <si>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</si>
  <si>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</si>
  <si>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</si>
  <si>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</si>
  <si>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</si>
  <si>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</si>
  <si>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</si>
  <si>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</si>
  <si>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</si>
  <si>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</si>
  <si>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</si>
  <si>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</si>
  <si>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</si>
  <si>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</si>
  <si>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</si>
  <si>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</si>
  <si>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</si>
  <si>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</si>
  <si>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</si>
  <si>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</si>
  <si>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</si>
  <si>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</si>
  <si>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</si>
  <si>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</si>
  <si>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</si>
  <si>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</si>
  <si>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</si>
  <si>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</si>
  <si>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</si>
  <si>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</si>
  <si>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</si>
  <si>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</si>
  <si>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</si>
  <si>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</si>
  <si>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</si>
  <si>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</si>
  <si>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</si>
  <si>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</si>
  <si>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</si>
  <si>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</si>
  <si>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</si>
  <si>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</si>
  <si>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</si>
  <si>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</si>
  <si>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</si>
  <si>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</si>
  <si>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</si>
  <si>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</si>
  <si>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</si>
  <si>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</si>
  <si>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</si>
  <si>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</si>
  <si>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</si>
  <si>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</si>
  <si>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</si>
  <si>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</si>
  <si>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</si>
  <si>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</si>
  <si>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</si>
  <si>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</si>
  <si>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</si>
  <si>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</si>
  <si>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</si>
  <si>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</si>
  <si>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</si>
  <si>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</si>
  <si>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</si>
  <si>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</si>
  <si>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</si>
  <si>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</si>
  <si>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</si>
  <si>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</si>
  <si>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</si>
  <si>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</si>
  <si>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</si>
  <si>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</si>
  <si>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</si>
  <si>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</si>
  <si>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</si>
  <si>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</si>
  <si>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</si>
  <si>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</si>
  <si>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</si>
  <si>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</si>
  <si>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</si>
  <si>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</si>
  <si>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</si>
  <si>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</si>
  <si>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</si>
  <si>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</si>
  <si>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</si>
  <si>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</si>
  <si>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</si>
  <si>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</si>
  <si>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</si>
  <si>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</si>
  <si>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</si>
  <si>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</si>
  <si>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</si>
  <si>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</si>
  <si>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</si>
  <si>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</si>
  <si>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</si>
  <si>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</si>
  <si>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</si>
  <si>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</si>
  <si>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</si>
  <si>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</si>
  <si>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</si>
  <si>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</si>
  <si>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</si>
  <si>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</si>
  <si>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</si>
  <si>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</si>
  <si>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</si>
  <si>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</si>
  <si>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</si>
  <si>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</si>
  <si>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</si>
  <si>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</si>
  <si>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</si>
  <si>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</si>
  <si>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</si>
  <si>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</si>
  <si>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</si>
  <si>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</si>
  <si>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</si>
  <si>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</si>
  <si>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</si>
  <si>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</si>
  <si>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</si>
  <si>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</si>
  <si>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</si>
  <si>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</si>
  <si>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</si>
  <si>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</si>
  <si>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</si>
  <si>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</si>
  <si>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</si>
  <si>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</si>
  <si>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</si>
  <si>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</si>
  <si>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</si>
  <si>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</si>
  <si>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</si>
  <si>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</si>
  <si>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</si>
  <si>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</si>
  <si>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</si>
  <si>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</si>
  <si>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</si>
  <si>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</si>
  <si>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</si>
  <si>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</si>
  <si>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</si>
  <si>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</si>
  <si>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</si>
  <si>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</si>
  <si>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</si>
  <si>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</si>
  <si>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</si>
  <si>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</si>
  <si>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</si>
  <si>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</si>
  <si>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</si>
  <si>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</si>
  <si>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</si>
  <si>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</si>
  <si>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</si>
  <si>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</si>
  <si>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</si>
  <si>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</si>
  <si>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</si>
  <si>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</si>
  <si>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</si>
  <si>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</si>
  <si>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</si>
  <si>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</si>
  <si>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</si>
  <si>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</si>
  <si>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</si>
  <si>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</si>
  <si>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</si>
  <si>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</si>
  <si>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</si>
  <si>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</si>
  <si>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</si>
  <si>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</si>
  <si>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</si>
  <si>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</si>
  <si>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</si>
  <si>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</si>
  <si>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</si>
  <si>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</si>
  <si>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</si>
  <si>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</si>
  <si>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</si>
  <si>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</si>
  <si>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</si>
  <si>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</si>
  <si>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</si>
  <si>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</si>
  <si>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</si>
  <si>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</si>
  <si>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</si>
  <si>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</si>
  <si>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</si>
  <si>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</si>
  <si>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</si>
  <si>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</si>
  <si>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</si>
  <si>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</si>
  <si>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</si>
  <si>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</si>
  <si>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</si>
  <si>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</si>
  <si>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</si>
  <si>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</si>
  <si>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</si>
  <si>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</si>
  <si>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</si>
  <si>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</si>
  <si>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</si>
  <si>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</si>
  <si>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</si>
  <si>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</si>
  <si>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</si>
  <si>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</si>
  <si>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</si>
  <si>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</si>
  <si>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</si>
  <si>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</si>
  <si>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</si>
  <si>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</si>
  <si>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</si>
  <si>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</si>
  <si>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</si>
  <si>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</si>
  <si>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</si>
  <si>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</si>
  <si>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</si>
  <si>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</si>
  <si>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</si>
  <si>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</si>
  <si>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</si>
  <si>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</si>
  <si>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</si>
  <si>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</si>
  <si>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</si>
  <si>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</si>
  <si>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</si>
  <si>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</si>
  <si>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</si>
  <si>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</si>
  <si>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</si>
  <si>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</si>
  <si>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</si>
  <si>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</si>
  <si>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</si>
  <si>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</si>
  <si>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</si>
  <si>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</si>
  <si>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</si>
  <si>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</si>
  <si>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</si>
  <si>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</si>
  <si>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</si>
  <si>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</si>
  <si>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</si>
  <si>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</si>
  <si>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</si>
  <si>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</si>
  <si>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</si>
  <si>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</si>
  <si>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</si>
  <si>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</si>
  <si>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</si>
  <si>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</si>
  <si>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</si>
  <si>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</si>
  <si>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</si>
  <si>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</si>
  <si>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</si>
  <si>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</si>
  <si>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</si>
  <si>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</si>
  <si>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</si>
  <si>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</si>
  <si>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</si>
  <si>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</si>
  <si>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</si>
  <si>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</si>
  <si>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</si>
  <si>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</si>
  <si>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</si>
  <si>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</si>
  <si>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</si>
  <si>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</si>
  <si>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</si>
  <si>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</si>
  <si>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</si>
  <si>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</si>
  <si>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</si>
  <si>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</si>
  <si>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</si>
  <si>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</si>
  <si>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</si>
  <si>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</si>
  <si>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</si>
  <si>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</si>
  <si>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</si>
  <si>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</si>
  <si>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</si>
  <si>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</si>
  <si>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</si>
  <si>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</si>
  <si>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</si>
  <si>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</si>
  <si>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</si>
  <si>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</si>
  <si>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</si>
  <si>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</si>
  <si>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</si>
  <si>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</si>
  <si>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</si>
  <si>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</si>
  <si>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</si>
  <si>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</si>
  <si>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</si>
  <si>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</si>
  <si>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</si>
  <si>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</si>
  <si>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</si>
  <si>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</si>
  <si>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</si>
  <si>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</si>
  <si>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</si>
  <si>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</si>
  <si>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</si>
  <si>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</si>
  <si>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</si>
  <si>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</si>
  <si>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</si>
  <si>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</si>
  <si>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</si>
  <si>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</si>
  <si>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</si>
  <si>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</si>
  <si>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</si>
  <si>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</si>
  <si>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</si>
  <si>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</si>
  <si>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</si>
  <si>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</si>
  <si>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</si>
  <si>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</si>
  <si>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</si>
  <si>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</si>
  <si>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</si>
  <si>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</si>
  <si>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</si>
  <si>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</si>
  <si>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</si>
  <si>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</si>
  <si>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</si>
  <si>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</si>
  <si>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</si>
  <si>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</si>
  <si>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</si>
  <si>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</si>
  <si>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</si>
  <si>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</si>
  <si>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</si>
  <si>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</si>
  <si>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</si>
  <si>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</si>
  <si>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</si>
  <si>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</si>
  <si>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</si>
  <si>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</si>
  <si>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</si>
  <si>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</si>
  <si>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</si>
  <si>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</si>
  <si>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</si>
  <si>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</si>
  <si>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</si>
  <si>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</si>
  <si>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</si>
  <si>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</si>
  <si>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</si>
  <si>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</si>
  <si>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</si>
  <si>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</si>
  <si>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</si>
  <si>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</si>
  <si>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</si>
  <si>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</si>
  <si>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</si>
  <si>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</si>
  <si>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</si>
  <si>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</si>
  <si>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</si>
  <si>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</si>
  <si>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</si>
  <si>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</si>
  <si>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</si>
  <si>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</si>
  <si>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</si>
  <si>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</si>
  <si>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</si>
  <si>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</si>
  <si>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</si>
  <si>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</si>
  <si>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</si>
  <si>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</si>
  <si>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</si>
  <si>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</si>
  <si>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</si>
  <si>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</si>
  <si>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</si>
  <si>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</si>
  <si>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</si>
  <si>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</si>
  <si>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</si>
  <si>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</si>
  <si>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</si>
  <si>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</si>
  <si>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</si>
  <si>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</si>
  <si>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</si>
  <si>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</si>
  <si>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</si>
  <si>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</si>
  <si>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</si>
  <si>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</si>
  <si>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</si>
  <si>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</si>
  <si>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</si>
  <si>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</si>
  <si>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</si>
  <si>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</si>
  <si>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</si>
  <si>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</si>
  <si>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</si>
  <si>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</si>
  <si>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</si>
  <si>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</si>
  <si>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</si>
  <si>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</si>
  <si>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</si>
  <si>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</si>
  <si>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</si>
  <si>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</si>
  <si>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</si>
  <si>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</si>
  <si>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</si>
  <si>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</si>
  <si>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</si>
  <si>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</si>
  <si>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</si>
  <si>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</si>
  <si>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</si>
  <si>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</si>
  <si>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</si>
  <si>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</si>
  <si>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</si>
  <si>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</si>
  <si>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</si>
  <si>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</si>
  <si>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</si>
  <si>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</si>
  <si>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</si>
  <si>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</si>
  <si>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</si>
  <si>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</si>
  <si>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</si>
  <si>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</si>
  <si>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</si>
  <si>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</si>
  <si>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</si>
  <si>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</si>
  <si>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</si>
  <si>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</si>
  <si>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</si>
  <si>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</si>
  <si>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</si>
  <si>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</si>
  <si>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</si>
  <si>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</si>
  <si>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</si>
  <si>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</si>
  <si>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</si>
  <si>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</si>
  <si>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</si>
  <si>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</si>
  <si>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</si>
  <si>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</si>
  <si>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</si>
  <si>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</si>
  <si>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</si>
  <si>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</si>
  <si>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</si>
  <si>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</si>
  <si>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</si>
  <si>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</si>
  <si>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</si>
  <si>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</si>
  <si>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</si>
  <si>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</si>
  <si>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</si>
  <si>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</si>
  <si>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</si>
  <si>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</si>
  <si>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</si>
  <si>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</si>
  <si>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</si>
  <si>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</si>
  <si>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</si>
  <si>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</si>
  <si>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</si>
  <si>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</si>
  <si>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</si>
  <si>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</si>
  <si>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</si>
  <si>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</si>
  <si>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</si>
  <si>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</si>
  <si>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</si>
  <si>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</si>
  <si>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</si>
  <si>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</si>
  <si>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</si>
  <si>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</si>
  <si>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</si>
  <si>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</si>
  <si>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</si>
  <si>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</si>
  <si>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</si>
  <si>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</si>
  <si>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</si>
  <si>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</si>
  <si>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</si>
  <si>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</si>
  <si>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</si>
  <si>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</si>
  <si>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</si>
  <si>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</si>
  <si>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</si>
  <si>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</si>
  <si>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</si>
  <si>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</si>
  <si>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</si>
  <si>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</si>
  <si>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</si>
  <si>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</si>
  <si>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</si>
  <si>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</si>
  <si>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</si>
  <si>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</si>
  <si>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</si>
  <si>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</si>
  <si>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</si>
  <si>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</si>
  <si>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</si>
  <si>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</si>
  <si>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</si>
  <si>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</si>
  <si>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</si>
  <si>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</si>
  <si>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</si>
  <si>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</si>
  <si>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</si>
  <si>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</si>
  <si>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</si>
  <si>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</si>
  <si>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</si>
  <si>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</si>
  <si>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</si>
  <si>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</si>
  <si>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</si>
  <si>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</si>
  <si>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</si>
  <si>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</si>
  <si>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</si>
  <si>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</si>
  <si>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</si>
  <si>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</si>
  <si>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</si>
  <si>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</si>
  <si>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</si>
  <si>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</si>
  <si>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</si>
  <si>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</si>
  <si>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</si>
  <si>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</si>
  <si>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</si>
  <si>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</si>
  <si>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</si>
  <si>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</si>
  <si>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</si>
  <si>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</si>
  <si>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</si>
  <si>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</si>
  <si>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</si>
  <si>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</si>
  <si>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</si>
  <si>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</si>
  <si>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</si>
  <si>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</si>
  <si>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</si>
  <si>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</si>
  <si>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</si>
  <si>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</si>
  <si>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</si>
  <si>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</si>
  <si>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</si>
  <si>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</si>
  <si>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</si>
  <si>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</si>
  <si>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</si>
  <si>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</si>
  <si>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</si>
  <si>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</si>
  <si>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</si>
  <si>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</si>
  <si>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</si>
  <si>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</si>
  <si>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</si>
  <si>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</si>
  <si>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</si>
  <si>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</si>
  <si>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</si>
  <si>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</si>
  <si>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</si>
  <si>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</si>
  <si>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</si>
  <si>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</si>
  <si>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</si>
  <si>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</si>
  <si>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</si>
  <si>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</si>
  <si>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</si>
  <si>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</si>
  <si>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</si>
  <si>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</si>
  <si>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</si>
  <si>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</si>
  <si>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</si>
  <si>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</si>
  <si>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</si>
  <si>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</si>
  <si>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</si>
  <si>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</si>
  <si>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</si>
  <si>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</si>
  <si>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</si>
  <si>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</si>
  <si>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</si>
  <si>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</si>
  <si>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</si>
  <si>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</si>
  <si>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</si>
  <si>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</si>
  <si>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</si>
  <si>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</si>
  <si>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</si>
  <si>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</si>
  <si>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</si>
  <si>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</si>
  <si>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</si>
  <si>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</si>
  <si>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</si>
  <si>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</si>
  <si>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</si>
  <si>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</si>
  <si>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</si>
  <si>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</si>
  <si>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</si>
  <si>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</si>
  <si>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</si>
  <si>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</si>
  <si>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</si>
  <si>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</si>
  <si>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</si>
  <si>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</si>
  <si>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</si>
  <si>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</si>
  <si>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</si>
  <si>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</si>
  <si>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</si>
  <si>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</si>
  <si>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</si>
  <si>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</si>
  <si>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</si>
  <si>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</si>
  <si>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</si>
  <si>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</si>
  <si>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</si>
  <si>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</si>
  <si>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</si>
  <si>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</si>
  <si>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</si>
  <si>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</si>
  <si>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</si>
  <si>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</si>
  <si>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</si>
  <si>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</si>
  <si>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</si>
  <si>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</si>
  <si>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</si>
  <si>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</si>
  <si>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</si>
  <si>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</si>
  <si>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</si>
  <si>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</si>
  <si>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</si>
  <si>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</si>
  <si>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</si>
  <si>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</si>
  <si>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</si>
  <si>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</si>
  <si>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</si>
  <si>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</si>
  <si>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</si>
  <si>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</si>
  <si>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</si>
  <si>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</si>
  <si>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</si>
  <si>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</si>
  <si>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</si>
  <si>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</si>
  <si>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</si>
  <si>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</si>
  <si>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</si>
  <si>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</si>
  <si>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</si>
  <si>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</si>
  <si>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</si>
  <si>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</si>
  <si>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</si>
  <si>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</si>
  <si>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</si>
  <si>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</si>
  <si>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</si>
  <si>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</si>
  <si>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</si>
  <si>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</si>
  <si>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</si>
  <si>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</si>
  <si>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</si>
  <si>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</si>
  <si>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</si>
  <si>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</si>
  <si>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</si>
  <si>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</si>
  <si>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</si>
  <si>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</si>
  <si>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</si>
  <si>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</si>
  <si>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</si>
  <si>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</si>
  <si>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</si>
  <si>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</si>
  <si>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</si>
  <si>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</si>
  <si>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</si>
  <si>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</si>
  <si>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</si>
  <si>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</si>
  <si>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</si>
  <si>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</si>
  <si>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</si>
  <si>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</si>
  <si>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</si>
  <si>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</si>
  <si>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</si>
  <si>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</si>
  <si>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</si>
  <si>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</si>
  <si>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</si>
  <si>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</si>
  <si>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</si>
  <si>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</si>
  <si>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</si>
  <si>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</si>
  <si>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</si>
  <si>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</si>
  <si>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</si>
  <si>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</si>
  <si>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</si>
  <si>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</si>
  <si>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</si>
  <si>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</si>
  <si>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</si>
  <si>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</si>
  <si>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</si>
  <si>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</si>
  <si>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</si>
  <si>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</si>
  <si>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</si>
  <si>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</si>
  <si>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</si>
  <si>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</si>
  <si>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</si>
  <si>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</si>
  <si>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</si>
  <si>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</si>
  <si>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</si>
  <si>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</si>
  <si>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</si>
  <si>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</si>
  <si>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</si>
  <si>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</si>
  <si>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</si>
  <si>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</si>
  <si>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</si>
  <si>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</si>
  <si>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</si>
  <si>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</si>
  <si>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</si>
  <si>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</si>
  <si>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</si>
  <si>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</si>
  <si>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</si>
  <si>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</si>
  <si>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</si>
  <si>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</si>
  <si>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</si>
  <si>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</si>
  <si>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</si>
  <si>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</si>
  <si>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</si>
  <si>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</si>
  <si>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</si>
  <si>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</si>
  <si>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</si>
  <si>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</si>
  <si>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</si>
  <si>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</si>
  <si>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</si>
  <si>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</si>
  <si>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</si>
  <si>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</si>
  <si>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</si>
  <si>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</si>
  <si>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</si>
  <si>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</si>
  <si>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</si>
  <si>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</si>
  <si>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</si>
  <si>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</si>
  <si>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</si>
  <si>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</si>
  <si>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</si>
  <si>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</si>
  <si>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</si>
  <si>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</si>
  <si>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</si>
  <si>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</si>
  <si>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</si>
  <si>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</si>
  <si>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</si>
  <si>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</si>
  <si>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</si>
  <si>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</si>
  <si>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</si>
  <si>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</si>
  <si>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</si>
  <si>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</si>
  <si>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</si>
  <si>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</si>
  <si>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</si>
  <si>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</si>
  <si>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</si>
  <si>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</si>
  <si>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</si>
  <si>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</si>
  <si>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</si>
  <si>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</si>
  <si>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</si>
  <si>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</si>
  <si>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</si>
  <si>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</si>
  <si>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</si>
  <si>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</si>
  <si>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</si>
  <si>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</si>
  <si>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</si>
  <si>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</si>
  <si>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</si>
  <si>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</si>
  <si>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</si>
  <si>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</si>
  <si>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</si>
  <si>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</si>
  <si>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</si>
  <si>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</si>
  <si>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</si>
  <si>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</si>
  <si>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</si>
  <si>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</si>
  <si>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</si>
  <si>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</si>
  <si>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</si>
  <si>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</si>
  <si>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</si>
  <si>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</si>
  <si>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</si>
  <si>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</si>
  <si>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</si>
  <si>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</si>
  <si>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</si>
  <si>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</si>
  <si>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</si>
  <si>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</si>
  <si>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</si>
  <si>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</si>
  <si>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</si>
  <si>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</si>
  <si>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</si>
  <si>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</si>
  <si>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</si>
  <si>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</si>
  <si>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</si>
  <si>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</si>
  <si>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</si>
  <si>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</si>
  <si>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</si>
  <si>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</si>
  <si>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</si>
  <si>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</si>
  <si>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</si>
  <si>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</si>
  <si>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</si>
  <si>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</si>
  <si>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</si>
  <si>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</si>
  <si>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</si>
  <si>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</si>
  <si>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</si>
  <si>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</si>
  <si>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</si>
  <si>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</si>
  <si>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</si>
  <si>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</si>
  <si>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</si>
  <si>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</si>
  <si>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</si>
  <si>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</si>
  <si>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</si>
  <si>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</si>
  <si>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</si>
  <si>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</si>
  <si>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</si>
  <si>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</si>
  <si>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</si>
  <si>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</si>
  <si>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</si>
  <si>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</si>
  <si>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</si>
  <si>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</si>
  <si>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</si>
  <si>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</si>
  <si>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</si>
  <si>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</si>
  <si>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</si>
  <si>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</si>
  <si>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</si>
  <si>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</si>
  <si>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</si>
  <si>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</si>
  <si>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</si>
  <si>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</si>
  <si>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</si>
  <si>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</si>
  <si>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</si>
  <si>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</si>
  <si>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</si>
  <si>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</si>
  <si>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</si>
  <si>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</si>
  <si>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</si>
  <si>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</si>
  <si>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</si>
  <si>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</si>
  <si>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</si>
  <si>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</si>
  <si>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</si>
  <si>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</si>
  <si>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</si>
  <si>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</si>
  <si>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</si>
  <si>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</si>
  <si>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</si>
  <si>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</si>
  <si>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</si>
  <si>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</si>
  <si>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</si>
  <si>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</si>
  <si>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</si>
  <si>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</si>
  <si>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</si>
  <si>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</si>
  <si>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</si>
  <si>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</si>
  <si>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</si>
  <si>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</si>
  <si>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</si>
  <si>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</si>
  <si>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</si>
  <si>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</si>
  <si>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</si>
  <si>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</si>
  <si>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</si>
  <si>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</si>
  <si>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</si>
  <si>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</si>
  <si>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</si>
  <si>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</si>
  <si>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</si>
  <si>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</si>
  <si>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</si>
  <si>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</si>
  <si>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</si>
  <si>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</si>
  <si>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</si>
  <si>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</si>
  <si>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</si>
  <si>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</si>
  <si>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</si>
  <si>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</si>
  <si>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</si>
  <si>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</si>
  <si>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</si>
  <si>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</si>
  <si>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</si>
  <si>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</si>
  <si>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</si>
  <si>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</si>
  <si>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</si>
  <si>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</si>
  <si>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</si>
  <si>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</si>
  <si>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</si>
  <si>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</si>
  <si>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</si>
  <si>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</si>
  <si>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</si>
  <si>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</si>
  <si>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</si>
  <si>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</si>
  <si>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</si>
  <si>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</si>
  <si>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</si>
  <si>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</si>
  <si>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</si>
  <si>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</si>
  <si>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</si>
  <si>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</si>
  <si>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</si>
  <si>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</si>
  <si>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</si>
  <si>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</si>
  <si>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</si>
  <si>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</si>
  <si>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</si>
  <si>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</si>
  <si>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</si>
  <si>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</si>
  <si>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</si>
  <si>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</si>
  <si>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</si>
  <si>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</si>
  <si>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</si>
  <si>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</si>
  <si>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</si>
  <si>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</si>
  <si>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</si>
  <si>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</si>
  <si>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</si>
  <si>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</si>
  <si>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</si>
  <si>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</si>
  <si>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</si>
  <si>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</si>
  <si>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</si>
  <si>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</si>
  <si>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</si>
  <si>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</si>
  <si>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</si>
  <si>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</si>
  <si>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</si>
  <si>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</si>
  <si>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</si>
  <si>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</si>
  <si>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</si>
  <si>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</si>
  <si>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</si>
  <si>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</si>
  <si>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</si>
  <si>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</si>
  <si>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</si>
  <si>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</si>
  <si>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</si>
  <si>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</si>
  <si>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</si>
  <si>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</si>
  <si>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</si>
  <si>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</si>
  <si>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</si>
  <si>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</si>
  <si>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</si>
  <si>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</si>
  <si>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</si>
  <si>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</si>
  <si>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</si>
  <si>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</si>
  <si>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</si>
  <si>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</si>
  <si>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</si>
  <si>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</si>
  <si>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</si>
  <si>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</si>
  <si>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</si>
  <si>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</si>
  <si>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</si>
  <si>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</si>
  <si>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</si>
  <si>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</si>
  <si>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</si>
  <si>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</si>
  <si>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</si>
  <si>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</si>
  <si>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</si>
  <si>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</si>
  <si>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</si>
  <si>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</si>
  <si>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</si>
  <si>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</si>
  <si>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</si>
  <si>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</si>
  <si>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</si>
  <si>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</si>
  <si>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</si>
  <si>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</si>
  <si>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</si>
  <si>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</si>
  <si>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</si>
  <si>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</si>
  <si>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</si>
  <si>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</si>
  <si>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</si>
  <si>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</si>
  <si>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</si>
  <si>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</si>
  <si>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</si>
  <si>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</si>
  <si>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</si>
  <si>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</si>
  <si>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</si>
  <si>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</si>
  <si>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</si>
  <si>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</si>
  <si>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</si>
  <si>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</si>
  <si>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</si>
  <si>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</si>
  <si>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</si>
  <si>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</si>
  <si>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</si>
  <si>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</si>
  <si>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</si>
  <si>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</si>
  <si>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</si>
  <si>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</si>
  <si>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</si>
  <si>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</si>
  <si>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</si>
  <si>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</si>
  <si>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</si>
  <si>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</si>
  <si>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</si>
  <si>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</si>
  <si>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</si>
  <si>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</si>
  <si>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</si>
  <si>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</si>
  <si>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</si>
  <si>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</si>
  <si>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</si>
  <si>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</si>
  <si>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</si>
  <si>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</si>
  <si>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</si>
  <si>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</si>
  <si>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</si>
  <si>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</si>
  <si>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</si>
  <si>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</si>
  <si>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</si>
  <si>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</si>
  <si>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</si>
  <si>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</si>
  <si>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</si>
  <si>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</si>
  <si>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</si>
  <si>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</si>
  <si>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</si>
  <si>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</si>
  <si>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</si>
  <si>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</si>
  <si>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</si>
  <si>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</si>
  <si>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</si>
  <si>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</si>
  <si>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</si>
  <si>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</si>
  <si>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</si>
  <si>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</si>
  <si>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</si>
  <si>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</si>
  <si>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</si>
  <si>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</si>
  <si>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</si>
  <si>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</si>
  <si>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</si>
  <si>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</si>
  <si>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</si>
  <si>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</si>
  <si>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</si>
  <si>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</si>
  <si>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</si>
  <si>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</si>
  <si>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</si>
  <si>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</si>
  <si>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</si>
  <si>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</si>
  <si>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</si>
  <si>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</si>
  <si>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</si>
  <si>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</si>
  <si>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</si>
  <si>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</si>
  <si>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</si>
  <si>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</si>
  <si>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</si>
  <si>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</si>
  <si>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</si>
  <si>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</si>
  <si>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</si>
  <si>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</si>
  <si>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</si>
  <si>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</si>
  <si>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</si>
  <si>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</si>
  <si>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</si>
  <si>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</si>
  <si>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</si>
  <si>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</si>
  <si>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</si>
  <si>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</si>
  <si>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</si>
  <si>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</si>
  <si>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</si>
  <si>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</si>
  <si>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</si>
  <si>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</si>
  <si>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</si>
  <si>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</si>
  <si>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</si>
  <si>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</si>
  <si>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</si>
  <si>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</si>
  <si>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</si>
  <si>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</si>
  <si>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</si>
  <si>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</si>
  <si>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</si>
  <si>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</si>
  <si>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</si>
  <si>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</si>
  <si>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</si>
  <si>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</si>
  <si>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</si>
  <si>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</si>
  <si>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</si>
  <si>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</si>
  <si>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</si>
  <si>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</si>
  <si>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</si>
  <si>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</si>
  <si>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</si>
  <si>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</si>
  <si>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</si>
  <si>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</si>
  <si>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</si>
  <si>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</si>
  <si>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</si>
  <si>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</si>
  <si>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</si>
  <si>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</si>
  <si>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</si>
  <si>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</si>
  <si>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</si>
  <si>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</si>
  <si>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</si>
  <si>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</si>
  <si>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</si>
  <si>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</si>
  <si>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</si>
  <si>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</si>
  <si>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</si>
  <si>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</si>
  <si>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</si>
  <si>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</si>
  <si>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</si>
  <si>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</si>
  <si>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</si>
  <si>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</si>
  <si>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</si>
  <si>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</si>
  <si>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</si>
  <si>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</si>
  <si>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</si>
  <si>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</si>
  <si>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</si>
  <si>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</si>
  <si>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</si>
  <si>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</si>
  <si>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</si>
  <si>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</si>
  <si>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</si>
  <si>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</si>
  <si>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</si>
  <si>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</si>
  <si>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</si>
  <si>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</si>
  <si>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</si>
  <si>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</si>
  <si>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</si>
  <si>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</si>
  <si>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</si>
  <si>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</si>
  <si>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</si>
  <si>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</si>
  <si>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</si>
  <si>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</si>
  <si>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</si>
  <si>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</si>
  <si>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</si>
  <si>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</si>
  <si>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</si>
  <si>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</si>
  <si>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</si>
  <si>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</si>
  <si>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</si>
  <si>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</si>
  <si>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</si>
  <si>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</si>
  <si>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</si>
  <si>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</si>
  <si>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</si>
  <si>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</si>
  <si>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</si>
  <si>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</si>
  <si>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</si>
  <si>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</si>
  <si>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</si>
  <si>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</si>
  <si>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</si>
  <si>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</si>
  <si>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</si>
  <si>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</si>
  <si>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</si>
  <si>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</si>
  <si>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</si>
  <si>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</si>
  <si>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</si>
  <si>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</si>
  <si>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</si>
  <si>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</si>
  <si>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</si>
  <si>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</si>
  <si>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</si>
  <si>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</si>
  <si>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</si>
  <si>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</si>
  <si>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</si>
  <si>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</si>
  <si>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</si>
  <si>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</si>
  <si>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</si>
  <si>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</si>
  <si>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</si>
  <si>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</si>
  <si>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</si>
  <si>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</si>
  <si>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</si>
  <si>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</si>
  <si>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</si>
  <si>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</si>
  <si>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</si>
  <si>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</si>
  <si>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</si>
  <si>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</si>
  <si>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</si>
  <si>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</si>
  <si>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</si>
  <si>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</si>
  <si>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</si>
  <si>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</si>
  <si>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</si>
  <si>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</si>
  <si>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</si>
  <si>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</si>
  <si>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</si>
  <si>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</si>
  <si>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</si>
  <si>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</si>
  <si>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</si>
  <si>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</si>
  <si>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</si>
  <si>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</si>
  <si>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</si>
  <si>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</si>
  <si>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</si>
  <si>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</si>
  <si>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</si>
  <si>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</si>
  <si>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</si>
  <si>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</si>
  <si>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</si>
  <si>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</si>
  <si>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</si>
  <si>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</si>
  <si>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</si>
  <si>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</si>
  <si>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</si>
  <si>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</si>
  <si>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</si>
  <si>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</si>
  <si>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</si>
  <si>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</si>
  <si>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</si>
  <si>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</si>
  <si>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</si>
  <si>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</si>
  <si>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</si>
  <si>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</si>
  <si>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</si>
  <si>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</si>
  <si>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</si>
  <si>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</si>
  <si>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</si>
  <si>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</si>
  <si>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</si>
  <si>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</si>
  <si>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</si>
  <si>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</si>
  <si>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</si>
  <si>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</si>
  <si>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</si>
  <si>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</si>
  <si>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</si>
  <si>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</si>
  <si>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</si>
  <si>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</si>
  <si>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</si>
  <si>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</si>
  <si>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</si>
  <si>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</si>
  <si>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</si>
  <si>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</si>
  <si>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</si>
  <si>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</si>
  <si>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</si>
  <si>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</si>
  <si>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</si>
  <si>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</si>
  <si>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</si>
  <si>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</si>
  <si>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</si>
  <si>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</si>
  <si>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</si>
  <si>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</si>
  <si>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</si>
  <si>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</si>
  <si>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</si>
  <si>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</si>
  <si>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</si>
  <si>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</si>
  <si>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</si>
  <si>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</si>
  <si>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</si>
  <si>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</si>
  <si>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</si>
  <si>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</si>
  <si>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</si>
  <si>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</si>
  <si>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</si>
  <si>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</si>
  <si>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</si>
  <si>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</si>
  <si>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</si>
  <si>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</si>
  <si>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</si>
  <si>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</si>
  <si>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</si>
  <si>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</si>
  <si>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</si>
  <si>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</si>
  <si>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</si>
  <si>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</si>
  <si>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</si>
  <si>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</si>
  <si>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</si>
  <si>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</si>
  <si>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</si>
  <si>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</si>
  <si>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</si>
  <si>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</si>
  <si>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</si>
  <si>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</si>
  <si>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</si>
  <si>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</si>
  <si>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</si>
  <si>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</si>
  <si>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</si>
  <si>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</si>
  <si>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</si>
  <si>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</si>
  <si>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</si>
  <si>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</si>
  <si>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</si>
  <si>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</si>
  <si>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</si>
  <si>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</si>
  <si>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</si>
  <si>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</si>
  <si>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</si>
  <si>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</si>
  <si>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</si>
  <si>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</si>
  <si>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</si>
  <si>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</si>
  <si>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</si>
  <si>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</si>
  <si>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</si>
  <si>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</si>
  <si>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</si>
  <si>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</si>
  <si>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</si>
  <si>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</si>
  <si>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</si>
  <si>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</si>
  <si>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</si>
  <si>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</si>
  <si>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</si>
  <si>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</si>
  <si>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</si>
  <si>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</si>
  <si>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</si>
  <si>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</si>
  <si>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</si>
  <si>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</si>
  <si>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</si>
  <si>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</si>
  <si>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</si>
  <si>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</si>
  <si>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</si>
  <si>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</si>
  <si>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</si>
  <si>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</si>
  <si>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</si>
  <si>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</si>
  <si>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</si>
  <si>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</si>
  <si>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</si>
  <si>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</si>
  <si>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</si>
  <si>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</si>
  <si>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</si>
  <si>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</si>
  <si>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</si>
  <si>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</si>
  <si>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</si>
  <si>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</si>
  <si>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</si>
  <si>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</si>
  <si>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</si>
  <si>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</si>
  <si>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</si>
  <si>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</si>
  <si>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</si>
  <si>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</si>
  <si>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</si>
  <si>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</si>
  <si>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</si>
  <si>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</si>
  <si>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</si>
  <si>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</si>
  <si>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</si>
  <si>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</si>
  <si>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</si>
  <si>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</si>
  <si>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</si>
  <si>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</si>
  <si>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</si>
  <si>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</si>
  <si>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</si>
  <si>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</si>
  <si>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</si>
  <si>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</si>
  <si>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</si>
  <si>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</si>
  <si>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</si>
  <si>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</si>
  <si>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</si>
  <si>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</si>
  <si>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</si>
  <si>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</si>
  <si>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</si>
  <si>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</si>
  <si>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</si>
  <si>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</si>
  <si>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</si>
  <si>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</si>
  <si>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</si>
  <si>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</si>
  <si>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</si>
  <si>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</si>
  <si>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</si>
  <si>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</si>
  <si>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</si>
  <si>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</si>
  <si>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</si>
  <si>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</si>
  <si>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</si>
  <si>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</si>
  <si>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</si>
  <si>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</si>
  <si>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</si>
  <si>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</si>
  <si>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</si>
  <si>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</si>
  <si>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</si>
  <si>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</si>
  <si>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</si>
  <si>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</si>
  <si>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</si>
  <si>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</si>
  <si>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</si>
  <si>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</si>
  <si>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</si>
  <si>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</si>
  <si>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</si>
  <si>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</si>
  <si>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</si>
  <si>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</si>
  <si>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</si>
  <si>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</si>
  <si>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</si>
  <si>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</si>
  <si>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</si>
  <si>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</si>
  <si>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</si>
  <si>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</si>
  <si>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</si>
  <si>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</si>
  <si>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</si>
  <si>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</si>
  <si>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</si>
  <si>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</si>
  <si>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</si>
  <si>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</si>
  <si>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</si>
  <si>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</si>
  <si>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</si>
  <si>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</si>
  <si>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</si>
  <si>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</si>
  <si>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</si>
  <si>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</si>
  <si>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</si>
  <si>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</si>
  <si>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</si>
  <si>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</si>
  <si>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</si>
  <si>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</si>
  <si>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</si>
  <si>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</si>
  <si>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</si>
  <si>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</si>
  <si>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</si>
  <si>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</si>
  <si>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</si>
  <si>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</si>
  <si>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</si>
  <si>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</si>
  <si>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</si>
  <si>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</si>
  <si>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</si>
  <si>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</si>
  <si>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</si>
  <si>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</si>
  <si>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</si>
  <si>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</si>
  <si>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</si>
  <si>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</si>
  <si>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</si>
  <si>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</si>
  <si>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</si>
  <si>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</si>
  <si>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</si>
  <si>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</si>
  <si>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</si>
  <si>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</si>
  <si>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</si>
  <si>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</si>
  <si>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</si>
  <si>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</si>
  <si>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</si>
  <si>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</si>
  <si>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</si>
  <si>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</si>
  <si>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</si>
  <si>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</si>
  <si>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</si>
  <si>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</si>
  <si>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</si>
  <si>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</si>
  <si>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</si>
  <si>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</si>
  <si>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</si>
  <si>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</si>
  <si>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</si>
  <si>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</si>
  <si>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</si>
  <si>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</si>
  <si>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</si>
  <si>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</si>
  <si>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</si>
  <si>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</si>
  <si>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</si>
  <si>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</si>
  <si>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</si>
  <si>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</si>
  <si>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</si>
  <si>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</si>
  <si>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</si>
  <si>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</si>
  <si>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</si>
  <si>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</si>
  <si>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</si>
  <si>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</si>
  <si>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</si>
  <si>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</si>
  <si>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</si>
  <si>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</si>
  <si>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</si>
  <si>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</si>
  <si>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</si>
  <si>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</si>
  <si>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</si>
  <si>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</si>
  <si>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</si>
  <si>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</si>
  <si>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</si>
  <si>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</si>
  <si>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</si>
  <si>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</si>
  <si>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</si>
  <si>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</si>
  <si>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</si>
  <si>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</si>
  <si>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</si>
  <si>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</si>
  <si>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</si>
  <si>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</si>
  <si>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</si>
  <si>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</si>
  <si>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</si>
  <si>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</si>
  <si>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</si>
  <si>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</si>
  <si>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</si>
  <si>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</si>
  <si>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</si>
  <si>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</si>
  <si>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</si>
  <si>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</si>
  <si>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</si>
  <si>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</si>
  <si>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</si>
  <si>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</si>
  <si>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</si>
  <si>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</si>
  <si>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</si>
  <si>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</si>
  <si>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</si>
  <si>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</si>
  <si>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</si>
  <si>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</si>
  <si>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</si>
  <si>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</si>
  <si>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</si>
  <si>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</si>
  <si>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</si>
  <si>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</si>
  <si>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</si>
  <si>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</si>
  <si>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</si>
  <si>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</si>
  <si>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</si>
  <si>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</si>
  <si>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</si>
  <si>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</si>
  <si>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</si>
  <si>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</si>
  <si>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</si>
  <si>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</si>
  <si>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</si>
  <si>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</si>
  <si>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</si>
  <si>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</si>
  <si>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</si>
  <si>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</si>
  <si>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</si>
  <si>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</si>
  <si>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</si>
  <si>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</si>
  <si>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</si>
  <si>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</si>
  <si>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</si>
  <si>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</si>
  <si>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</si>
  <si>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</si>
  <si>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</si>
  <si>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</si>
  <si>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</si>
  <si>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</si>
  <si>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</si>
  <si>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</si>
  <si>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</si>
  <si>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</si>
  <si>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</si>
  <si>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</si>
  <si>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</si>
  <si>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</si>
  <si>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</si>
  <si>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</si>
  <si>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</si>
  <si>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</si>
  <si>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</si>
  <si>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</si>
  <si>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</si>
  <si>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</si>
  <si>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</si>
  <si>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</si>
  <si>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</si>
  <si>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</si>
  <si>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</si>
  <si>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</si>
  <si>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</si>
  <si>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</si>
  <si>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</si>
  <si>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</si>
  <si>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</si>
  <si>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</si>
  <si>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</si>
  <si>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</si>
  <si>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</si>
  <si>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</si>
  <si>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</si>
  <si>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</si>
  <si>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</si>
  <si>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</si>
  <si>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</si>
  <si>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</si>
  <si>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</si>
  <si>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</si>
  <si>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</si>
  <si>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</si>
  <si>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</si>
  <si>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</si>
  <si>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</si>
  <si>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</si>
  <si>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</si>
  <si>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</si>
  <si>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</si>
  <si>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</si>
  <si>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</si>
  <si>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</si>
  <si>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</si>
  <si>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</si>
  <si>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</si>
  <si>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</si>
  <si>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</si>
  <si>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</si>
  <si>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</si>
  <si>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</si>
  <si>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</si>
  <si>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</si>
  <si>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</si>
  <si>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</si>
  <si>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</si>
  <si>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</si>
  <si>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</si>
  <si>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</si>
  <si>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</si>
  <si>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</si>
  <si>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</si>
  <si>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</si>
  <si>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</si>
  <si>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</si>
  <si>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</si>
  <si>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</si>
  <si>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</si>
  <si>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</si>
  <si>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</si>
  <si>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</si>
  <si>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</si>
  <si>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</si>
  <si>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</si>
  <si>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</si>
  <si>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</si>
  <si>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</si>
  <si>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</si>
  <si>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</si>
  <si>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</si>
  <si>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</si>
  <si>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</si>
  <si>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</si>
  <si>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</si>
  <si>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</si>
  <si>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</si>
  <si>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</si>
  <si>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</si>
  <si>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</si>
  <si>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</si>
  <si>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</si>
  <si>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</si>
  <si>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</si>
  <si>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</si>
  <si>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</si>
  <si>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</si>
  <si>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</si>
  <si>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</si>
  <si>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</si>
  <si>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</si>
  <si>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</si>
  <si>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</si>
  <si>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</si>
  <si>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</si>
  <si>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</si>
  <si>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</si>
  <si>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</si>
  <si>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</si>
  <si>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</si>
  <si>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</si>
  <si>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</si>
  <si>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</si>
  <si>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</si>
  <si>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</si>
  <si>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</si>
  <si>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</si>
  <si>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</si>
  <si>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</si>
  <si>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</si>
  <si>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</si>
  <si>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</si>
  <si>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</si>
  <si>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</si>
  <si>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</si>
  <si>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</si>
  <si>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</si>
  <si>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</si>
  <si>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</si>
  <si>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</si>
  <si>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</si>
  <si>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</si>
  <si>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</si>
  <si>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</si>
  <si>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</si>
  <si>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</si>
  <si>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</si>
  <si>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</si>
  <si>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</si>
  <si>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</si>
  <si>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</si>
  <si>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</si>
  <si>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</si>
  <si>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</si>
  <si>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</si>
  <si>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</si>
  <si>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</si>
  <si>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</si>
  <si>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</si>
  <si>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</si>
  <si>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</si>
  <si>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</si>
  <si>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</si>
  <si>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</si>
  <si>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</si>
  <si>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</si>
  <si>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</si>
  <si>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</si>
  <si>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</si>
  <si>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</si>
  <si>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</si>
  <si>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</si>
  <si>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</si>
  <si>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</si>
  <si>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</si>
  <si>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</si>
  <si>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</si>
  <si>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</si>
  <si>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</si>
  <si>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</si>
  <si>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</si>
  <si>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</si>
  <si>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</si>
  <si>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</si>
  <si>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</si>
  <si>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</si>
  <si>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</si>
  <si>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</si>
  <si>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</si>
  <si>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</si>
  <si>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</si>
  <si>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</si>
  <si>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</si>
  <si>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</si>
  <si>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</si>
  <si>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</si>
  <si>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</si>
  <si>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</si>
  <si>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</si>
  <si>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</si>
  <si>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</si>
  <si>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</si>
  <si>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</si>
  <si>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</si>
  <si>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</si>
  <si>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</si>
  <si>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</si>
  <si>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</si>
  <si>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</si>
  <si>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</si>
  <si>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</si>
  <si>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</si>
  <si>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</si>
  <si>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</si>
  <si>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</si>
  <si>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</si>
  <si>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</si>
  <si>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</si>
  <si>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</si>
  <si>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</si>
  <si>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</si>
  <si>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</si>
  <si>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</si>
  <si>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</si>
  <si>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</si>
  <si>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</si>
  <si>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</si>
  <si>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</si>
  <si>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</si>
  <si>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</si>
  <si>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</si>
  <si>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</si>
  <si>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</si>
  <si>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</si>
  <si>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</si>
  <si>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</si>
  <si>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</si>
  <si>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</si>
  <si>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</si>
  <si>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</si>
  <si>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</si>
  <si>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</si>
  <si>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</si>
  <si>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</si>
  <si>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</si>
  <si>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</si>
  <si>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</si>
  <si>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</si>
  <si>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</si>
  <si>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</si>
  <si>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</si>
  <si>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</si>
  <si>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</si>
  <si>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</si>
  <si>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</si>
  <si>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</si>
  <si>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</si>
  <si>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</si>
  <si>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</si>
  <si>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</si>
  <si>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</si>
  <si>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</si>
  <si>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</si>
  <si>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</si>
  <si>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</si>
  <si>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</si>
  <si>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</si>
  <si>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</si>
  <si>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</si>
  <si>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</si>
  <si>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</si>
  <si>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</si>
  <si>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</si>
  <si>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</si>
  <si>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</si>
  <si>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</si>
  <si>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</si>
  <si>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</si>
  <si>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</si>
  <si>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</si>
  <si>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</si>
  <si>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</si>
  <si>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</si>
  <si>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</si>
  <si>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</si>
  <si>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</si>
  <si>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</si>
  <si>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</si>
  <si>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</si>
  <si>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</si>
  <si>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</si>
  <si>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</si>
  <si>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</si>
  <si>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</si>
  <si>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</si>
  <si>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</si>
  <si>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</si>
  <si>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</si>
  <si>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</si>
  <si>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</si>
  <si>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</si>
  <si>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</si>
  <si>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</si>
  <si>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</si>
  <si>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</si>
  <si>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</si>
  <si>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</si>
  <si>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</si>
  <si>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</si>
  <si>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</si>
  <si>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</si>
  <si>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</si>
  <si>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</si>
  <si>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</si>
  <si>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</si>
  <si>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</si>
  <si>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</si>
  <si>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</si>
  <si>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</si>
  <si>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</si>
  <si>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</si>
  <si>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</si>
  <si>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</si>
  <si>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</si>
  <si>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</si>
  <si>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</si>
  <si>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</si>
  <si>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</si>
  <si>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</si>
  <si>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</si>
  <si>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</si>
  <si>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</si>
  <si>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</si>
  <si>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</si>
  <si>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</si>
  <si>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</si>
  <si>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</si>
  <si>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</si>
  <si>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</si>
  <si>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</si>
  <si>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</si>
  <si>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</si>
  <si>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</si>
  <si>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</si>
  <si>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</si>
  <si>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</si>
  <si>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</si>
  <si>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</si>
  <si>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</si>
  <si>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</si>
  <si>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</si>
  <si>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</si>
  <si>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</si>
  <si>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</si>
  <si>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</si>
  <si>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</si>
  <si>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</si>
  <si>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</si>
  <si>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</si>
  <si>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</si>
  <si>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</si>
  <si>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</si>
  <si>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</si>
  <si>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</si>
  <si>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</si>
  <si>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</si>
  <si>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</si>
  <si>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</si>
  <si>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</si>
  <si>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</si>
  <si>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</si>
  <si>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</si>
  <si>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</si>
  <si>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</si>
  <si>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</si>
  <si>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</si>
  <si>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</si>
  <si>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</si>
  <si>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</si>
  <si>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</si>
  <si>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</si>
  <si>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</si>
  <si>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</si>
  <si>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</si>
  <si>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</si>
  <si>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</si>
  <si>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</si>
  <si>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</si>
  <si>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</si>
  <si>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</si>
  <si>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</si>
  <si>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</si>
  <si>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</si>
  <si>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</si>
  <si>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</si>
  <si>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</si>
  <si>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</si>
  <si>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</si>
  <si>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</si>
  <si>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</si>
  <si>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</si>
  <si>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</si>
  <si>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</si>
  <si>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</si>
  <si>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</si>
  <si>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</si>
  <si>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</si>
  <si>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</si>
  <si>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</si>
  <si>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</si>
  <si>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</si>
  <si>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</si>
  <si>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</si>
  <si>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</si>
  <si>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</si>
  <si>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</si>
  <si>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</si>
  <si>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</si>
  <si>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</si>
  <si>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</si>
  <si>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</si>
  <si>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</si>
  <si>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</si>
  <si>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</si>
  <si>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</si>
  <si>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</si>
  <si>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</si>
  <si>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</si>
  <si>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</si>
  <si>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</si>
  <si>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</si>
  <si>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</si>
  <si>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</si>
  <si>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</si>
  <si>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</si>
  <si>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</si>
  <si>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</si>
  <si>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</si>
  <si>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</si>
  <si>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</si>
  <si>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</si>
  <si>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</si>
  <si>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</si>
  <si>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</si>
  <si>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</si>
  <si>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</si>
  <si>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</si>
  <si>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</si>
  <si>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</si>
  <si>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</si>
  <si>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</si>
  <si>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</si>
  <si>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</si>
  <si>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</si>
  <si>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</si>
  <si>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</si>
  <si>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</si>
  <si>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</si>
  <si>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</si>
  <si>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</si>
  <si>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</si>
  <si>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</si>
  <si>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</si>
  <si>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</si>
  <si>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</si>
  <si>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</si>
  <si>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</si>
  <si>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</si>
  <si>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</si>
  <si>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</si>
  <si>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</si>
  <si>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</si>
  <si>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</si>
  <si>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</si>
  <si>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</si>
  <si>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</si>
  <si>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</si>
  <si>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</si>
  <si>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</si>
  <si>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</si>
  <si>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</si>
  <si>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</si>
  <si>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</si>
  <si>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</si>
  <si>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</si>
  <si>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</si>
  <si>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</si>
  <si>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</si>
  <si>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</si>
  <si>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</si>
  <si>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</si>
  <si>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</si>
  <si>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</si>
  <si>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</si>
  <si>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</si>
  <si>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</si>
  <si>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</si>
  <si>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</si>
  <si>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</si>
  <si>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</si>
  <si>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</si>
  <si>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</si>
  <si>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</si>
  <si>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</si>
  <si>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</si>
  <si>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</si>
  <si>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</si>
  <si>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</si>
  <si>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</si>
  <si>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</si>
  <si>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</si>
  <si>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</si>
  <si>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</si>
  <si>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</si>
  <si>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</si>
  <si>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</si>
  <si>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</si>
  <si>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</si>
  <si>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</si>
  <si>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</si>
  <si>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</si>
  <si>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</si>
  <si>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</si>
  <si>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</si>
  <si>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</si>
  <si>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</si>
  <si>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</si>
  <si>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</si>
  <si>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</si>
  <si>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</si>
  <si>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</si>
  <si>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</si>
  <si>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</si>
  <si>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</si>
  <si>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</si>
  <si>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</si>
  <si>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</si>
  <si>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</si>
  <si>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</si>
  <si>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</si>
  <si>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</si>
  <si>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</si>
  <si>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</si>
  <si>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</si>
  <si>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</si>
  <si>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</si>
  <si>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</si>
  <si>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</si>
  <si>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</si>
  <si>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</si>
  <si>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</si>
  <si>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</si>
  <si>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</si>
  <si>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</si>
  <si>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</si>
  <si>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</si>
  <si>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</si>
  <si>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</si>
  <si>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</si>
  <si>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</si>
  <si>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</si>
  <si>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</si>
  <si>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</si>
  <si>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</si>
  <si>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</si>
  <si>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</si>
  <si>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</si>
  <si>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</si>
  <si>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</si>
  <si>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</si>
  <si>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</si>
  <si>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</si>
  <si>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</si>
  <si>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</si>
  <si>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</si>
  <si>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</si>
  <si>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</si>
  <si>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</si>
  <si>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</si>
  <si>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</si>
  <si>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</si>
  <si>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</si>
  <si>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</si>
  <si>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</si>
  <si>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</si>
  <si>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</si>
  <si>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</si>
  <si>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</si>
  <si>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</si>
  <si>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</si>
  <si>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</si>
  <si>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</si>
  <si>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</si>
  <si>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</si>
  <si>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</si>
  <si>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</si>
  <si>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</si>
  <si>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</si>
  <si>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</si>
  <si>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</si>
  <si>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</si>
  <si>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</si>
  <si>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</si>
  <si>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</si>
  <si>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</si>
  <si>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</si>
  <si>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</si>
  <si>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</si>
  <si>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</si>
  <si>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</si>
  <si>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</si>
  <si>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</si>
  <si>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</si>
  <si>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</si>
  <si>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</si>
  <si>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</si>
  <si>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</si>
  <si>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</si>
  <si>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</si>
  <si>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</si>
  <si>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</si>
  <si>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</si>
  <si>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</si>
  <si>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</si>
  <si>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</si>
  <si>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</si>
  <si>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</si>
  <si>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</si>
  <si>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</si>
  <si>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</si>
  <si>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</si>
  <si>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</si>
  <si>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</si>
  <si>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</si>
  <si>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</si>
  <si>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</si>
  <si>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</si>
  <si>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</si>
  <si>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</si>
  <si>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</si>
  <si>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</si>
  <si>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</si>
  <si>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</si>
  <si>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</si>
  <si>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</si>
  <si>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</si>
  <si>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</si>
  <si>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</si>
  <si>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</si>
  <si>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</si>
  <si>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</si>
  <si>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</si>
  <si>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</si>
  <si>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</si>
  <si>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</si>
  <si>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</si>
  <si>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</si>
  <si>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</si>
  <si>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</si>
  <si>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</si>
  <si>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</si>
  <si>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</si>
  <si>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</si>
  <si>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</si>
  <si>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</si>
  <si>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</si>
  <si>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</si>
  <si>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</si>
  <si>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</si>
  <si>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</si>
  <si>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</si>
  <si>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</si>
  <si>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</si>
  <si>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</si>
  <si>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</si>
  <si>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</si>
  <si>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</si>
  <si>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</si>
  <si>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</si>
  <si>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</si>
  <si>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</si>
  <si>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</si>
  <si>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</si>
  <si>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</si>
  <si>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</si>
  <si>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</si>
  <si>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</si>
  <si>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</si>
  <si>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</si>
  <si>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</si>
  <si>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</si>
  <si>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</si>
  <si>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</si>
  <si>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</si>
  <si>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</si>
  <si>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</si>
  <si>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</si>
  <si>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</si>
  <si>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</si>
  <si>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</si>
  <si>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</si>
  <si>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</si>
  <si>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</si>
  <si>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</si>
  <si>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</si>
  <si>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</si>
  <si>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</si>
  <si>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</si>
  <si>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</si>
  <si>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</si>
  <si>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</si>
  <si>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</si>
  <si>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</si>
  <si>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</si>
  <si>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</si>
  <si>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</si>
  <si>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</si>
  <si>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</si>
  <si>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</si>
  <si>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</si>
  <si>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</si>
  <si>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</si>
  <si>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</si>
  <si>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</si>
  <si>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</si>
  <si>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</si>
  <si>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</si>
  <si>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</si>
  <si>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</si>
  <si>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</si>
  <si>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</si>
  <si>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</si>
  <si>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</si>
  <si>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</si>
  <si>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</si>
  <si>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</si>
  <si>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</si>
  <si>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</si>
  <si>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</si>
  <si>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</si>
  <si>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</si>
  <si>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</si>
  <si>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</si>
  <si>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</si>
  <si>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</si>
  <si>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</si>
  <si>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</si>
  <si>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</si>
  <si>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</si>
  <si>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</si>
  <si>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</si>
  <si>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</si>
  <si>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</si>
  <si>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</si>
  <si>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</si>
  <si>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</si>
  <si>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</si>
  <si>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</si>
  <si>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</si>
  <si>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</si>
  <si>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</si>
  <si>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</si>
  <si>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</si>
  <si>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</si>
  <si>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</si>
  <si>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</si>
  <si>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</si>
  <si>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</si>
  <si>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</si>
  <si>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</si>
  <si>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</si>
  <si>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</si>
  <si>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</si>
  <si>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</si>
  <si>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</si>
  <si>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</si>
  <si>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</si>
  <si>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</si>
  <si>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</si>
  <si>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</si>
  <si>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</si>
  <si>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</si>
  <si>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</si>
  <si>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</si>
  <si>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</si>
  <si>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</si>
  <si>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</si>
  <si>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</si>
  <si>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</si>
  <si>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</si>
  <si>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</si>
  <si>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</si>
  <si>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</si>
  <si>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</si>
  <si>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</si>
  <si>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</si>
  <si>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</si>
  <si>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</si>
  <si>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</si>
  <si>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</si>
  <si>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</si>
  <si>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</si>
  <si>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</si>
  <si>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</si>
  <si>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</si>
  <si>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</si>
  <si>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</si>
  <si>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</si>
  <si>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</si>
  <si>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</si>
  <si>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</si>
  <si>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</si>
  <si>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</si>
  <si>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</si>
  <si>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</si>
  <si>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</si>
  <si>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</si>
  <si>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</si>
  <si>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</si>
  <si>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</si>
  <si>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</si>
  <si>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</si>
  <si>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</si>
  <si>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</si>
  <si>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</si>
  <si>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</si>
  <si>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</si>
  <si>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</si>
  <si>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</si>
  <si>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</si>
  <si>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</si>
  <si>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</si>
  <si>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</si>
  <si>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</si>
  <si>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</si>
  <si>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</si>
  <si>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</si>
  <si>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</si>
  <si>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</si>
  <si>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</si>
  <si>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</si>
  <si>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</si>
  <si>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</si>
  <si>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</si>
  <si>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</si>
  <si>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</si>
  <si>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</si>
  <si>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</si>
  <si>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</si>
  <si>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</si>
  <si>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</si>
  <si>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</si>
  <si>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</si>
  <si>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</si>
  <si>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</si>
  <si>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</si>
  <si>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</si>
  <si>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</si>
  <si>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</si>
  <si>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</si>
  <si>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</si>
  <si>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</si>
  <si>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</si>
  <si>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</si>
  <si>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</si>
  <si>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</si>
  <si>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</si>
  <si>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</si>
  <si>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</si>
  <si>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</si>
  <si>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</si>
  <si>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</si>
  <si>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</si>
  <si>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</si>
  <si>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</si>
  <si>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</si>
  <si>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</si>
  <si>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</si>
  <si>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</si>
  <si>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</si>
  <si>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</si>
  <si>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</si>
  <si>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</si>
  <si>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</si>
  <si>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</si>
  <si>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</si>
  <si>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</si>
  <si>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</si>
  <si>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</si>
  <si>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</si>
  <si>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</si>
  <si>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</si>
  <si>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</si>
  <si>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</si>
  <si>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</si>
  <si>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</si>
  <si>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</si>
  <si>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</si>
  <si>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</si>
  <si>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</si>
  <si>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</si>
  <si>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</si>
  <si>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</si>
  <si>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</si>
  <si>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</si>
  <si>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</si>
  <si>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</si>
  <si>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</si>
  <si>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</si>
  <si>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</si>
  <si>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</si>
  <si>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</si>
  <si>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</si>
  <si>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</si>
  <si>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</si>
  <si>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</si>
  <si>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</si>
  <si>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</si>
  <si>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</si>
  <si>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</si>
  <si>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</si>
  <si>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</si>
  <si>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</si>
  <si>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</si>
  <si>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</si>
  <si>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</si>
  <si>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</si>
  <si>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</si>
  <si>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</si>
  <si>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</si>
  <si>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</si>
  <si>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</si>
  <si>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</si>
  <si>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</si>
  <si>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</si>
  <si>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</si>
  <si>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</si>
  <si>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</si>
  <si>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</si>
  <si>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</si>
  <si>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</si>
  <si>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</si>
  <si>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</si>
  <si>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</si>
  <si>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</si>
  <si>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</si>
  <si>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</si>
  <si>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</si>
  <si>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</si>
  <si>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</si>
  <si>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</si>
  <si>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</si>
  <si>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</si>
  <si>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</si>
  <si>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</si>
  <si>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</si>
  <si>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</si>
  <si>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</si>
  <si>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</si>
  <si>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</si>
  <si>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</si>
  <si>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</si>
  <si>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</si>
  <si>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</si>
  <si>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</si>
  <si>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</si>
  <si>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</si>
  <si>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</si>
  <si>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</si>
  <si>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</si>
  <si>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</si>
  <si>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</si>
  <si>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</si>
  <si>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</si>
  <si>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</si>
  <si>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</si>
  <si>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</si>
  <si>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</si>
  <si>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</si>
  <si>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</si>
  <si>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</si>
  <si>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</si>
  <si>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</si>
  <si>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</si>
  <si>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</si>
  <si>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</si>
  <si>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</si>
  <si>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</si>
  <si>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</si>
  <si>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</si>
  <si>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</si>
  <si>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</si>
  <si>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</si>
  <si>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</si>
  <si>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</si>
  <si>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</si>
  <si>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</si>
  <si>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</si>
  <si>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</si>
  <si>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</si>
  <si>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</si>
  <si>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</si>
  <si>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</si>
  <si>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</si>
  <si>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</si>
  <si>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</si>
  <si>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</si>
  <si>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</si>
  <si>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</si>
  <si>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</si>
  <si>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</si>
  <si>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</si>
  <si>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</si>
  <si>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</si>
  <si>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</si>
  <si>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</si>
  <si>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</si>
  <si>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</si>
  <si>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</si>
  <si>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</si>
  <si>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</si>
  <si>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</si>
  <si>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</si>
  <si>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</si>
  <si>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</si>
  <si>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</si>
  <si>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</si>
  <si>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</si>
  <si>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</si>
  <si>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</si>
  <si>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</si>
  <si>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</si>
  <si>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</si>
  <si>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</si>
  <si>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</si>
  <si>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</si>
  <si>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</si>
  <si>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</si>
  <si>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</si>
  <si>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</si>
  <si>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</si>
  <si>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</si>
  <si>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</si>
  <si>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</si>
  <si>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</si>
  <si>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</si>
  <si>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</si>
  <si>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</si>
  <si>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</si>
  <si>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</si>
  <si>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</si>
  <si>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</si>
  <si>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</si>
  <si>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</si>
  <si>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</si>
  <si>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</si>
  <si>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</si>
  <si>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</si>
  <si>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</si>
  <si>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</si>
  <si>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</si>
  <si>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</si>
  <si>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</si>
  <si>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</si>
  <si>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</si>
  <si>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</si>
  <si>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</si>
  <si>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</si>
  <si>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</si>
  <si>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</si>
  <si>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</si>
  <si>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</si>
  <si>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</si>
  <si>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</si>
  <si>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</si>
  <si>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</si>
  <si>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</si>
  <si>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</si>
  <si>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</si>
  <si>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</si>
  <si>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</si>
  <si>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</si>
  <si>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</si>
  <si>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</si>
  <si>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</si>
  <si>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</si>
  <si>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</si>
  <si>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</si>
  <si>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</si>
  <si>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</si>
  <si>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</si>
  <si>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</si>
  <si>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</si>
  <si>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</si>
  <si>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</si>
  <si>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</si>
  <si>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</si>
  <si>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</si>
  <si>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</si>
  <si>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</si>
  <si>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</si>
  <si>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</si>
  <si>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</si>
  <si>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</si>
  <si>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</si>
  <si>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</si>
  <si>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</si>
  <si>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</si>
  <si>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</si>
  <si>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</si>
  <si>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</si>
  <si>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</si>
  <si>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</si>
  <si>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</si>
  <si>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</si>
  <si>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</si>
  <si>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</si>
  <si>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</si>
  <si>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</si>
  <si>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</si>
  <si>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</si>
  <si>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</si>
  <si>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</si>
  <si>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</si>
  <si>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</si>
  <si>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</si>
  <si>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</si>
  <si>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</si>
  <si>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</si>
  <si>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</si>
  <si>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</si>
  <si>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</si>
  <si>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</si>
  <si>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</si>
  <si>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</si>
  <si>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</si>
  <si>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</si>
  <si>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</si>
  <si>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</si>
  <si>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</si>
  <si>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</si>
  <si>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</si>
  <si>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</si>
  <si>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</si>
  <si>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</si>
  <si>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</si>
  <si>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</si>
  <si>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</si>
  <si>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</si>
  <si>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</si>
  <si>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</si>
  <si>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</si>
  <si>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</si>
  <si>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</si>
  <si>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</si>
  <si>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</si>
  <si>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</si>
  <si>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</si>
  <si>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</si>
  <si>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</si>
  <si>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</si>
  <si>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</si>
  <si>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</si>
  <si>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</si>
  <si>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</si>
  <si>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</si>
  <si>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</si>
  <si>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</si>
  <si>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</si>
  <si>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</si>
  <si>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</si>
  <si>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</si>
  <si>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</si>
  <si>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</si>
  <si>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</si>
  <si>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</si>
  <si>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</si>
  <si>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</si>
  <si>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</si>
  <si>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</si>
  <si>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</si>
  <si>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</si>
  <si>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</si>
  <si>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</si>
  <si>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</si>
  <si>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</si>
  <si>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</si>
  <si>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</si>
  <si>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</si>
  <si>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</si>
  <si>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</si>
  <si>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</si>
  <si>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</si>
  <si>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</si>
  <si>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</si>
  <si>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</si>
  <si>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</si>
  <si>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</si>
  <si>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</si>
  <si>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</si>
  <si>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</si>
  <si>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</si>
  <si>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</si>
  <si>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</si>
  <si>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</si>
  <si>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</si>
  <si>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</si>
  <si>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</si>
  <si>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</si>
  <si>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</si>
  <si>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</si>
  <si>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</si>
  <si>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</si>
  <si>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</si>
  <si>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</si>
  <si>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</si>
  <si>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</si>
  <si>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</si>
  <si>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</si>
  <si>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</si>
  <si>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</si>
  <si>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</si>
  <si>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</si>
  <si>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</si>
  <si>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</si>
  <si>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</si>
  <si>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</si>
  <si>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</si>
  <si>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</si>
  <si>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</si>
  <si>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</si>
  <si>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</si>
  <si>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</si>
  <si>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</si>
  <si>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</si>
  <si>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</si>
  <si>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</si>
  <si>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</si>
  <si>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</si>
  <si>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</si>
  <si>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</si>
  <si>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</si>
  <si>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</si>
  <si>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</si>
  <si>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</si>
  <si>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</si>
  <si>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</si>
  <si>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</si>
  <si>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</si>
  <si>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</si>
  <si>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</si>
  <si>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</si>
  <si>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</si>
  <si>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</si>
  <si>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</si>
  <si>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</si>
  <si>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</si>
  <si>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</si>
  <si>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</si>
  <si>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</si>
  <si>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</si>
  <si>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</si>
  <si>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</si>
  <si>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</si>
  <si>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</si>
  <si>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</si>
  <si>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</si>
  <si>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</si>
  <si>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</si>
  <si>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</si>
  <si>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</si>
  <si>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</si>
  <si>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</si>
  <si>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</si>
  <si>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</si>
  <si>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</si>
  <si>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</si>
  <si>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</si>
  <si>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</si>
  <si>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</si>
  <si>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</si>
  <si>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</si>
  <si>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</si>
  <si>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</si>
  <si>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</si>
  <si>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</si>
  <si>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</si>
  <si>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</si>
  <si>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</si>
  <si>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</si>
  <si>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</si>
  <si>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</si>
  <si>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</si>
  <si>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</si>
  <si>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</si>
  <si>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</si>
  <si>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</si>
  <si>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</si>
  <si>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</si>
  <si>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</si>
  <si>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</si>
  <si>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</si>
  <si>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</si>
  <si>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</si>
  <si>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</si>
  <si>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</si>
  <si>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</si>
  <si>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</si>
  <si>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</si>
  <si>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</si>
  <si>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</si>
  <si>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</si>
  <si>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</si>
  <si>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</si>
  <si>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</si>
  <si>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</si>
  <si>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</si>
  <si>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</si>
  <si>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</si>
  <si>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</si>
  <si>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</si>
  <si>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</si>
  <si>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</si>
  <si>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</si>
  <si>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</si>
  <si>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</si>
  <si>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</si>
  <si>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</si>
  <si>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</si>
  <si>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</si>
  <si>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</si>
  <si>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</si>
  <si>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</si>
  <si>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</si>
  <si>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</si>
  <si>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</si>
  <si>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</si>
  <si>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</si>
  <si>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</si>
  <si>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</si>
  <si>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</si>
  <si>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</si>
  <si>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</si>
  <si>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</si>
  <si>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</si>
  <si>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</si>
  <si>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</si>
  <si>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</si>
  <si>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</si>
  <si>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</si>
  <si>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</si>
  <si>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</si>
  <si>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</si>
  <si>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</si>
  <si>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</si>
  <si>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</si>
  <si>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</si>
  <si>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</si>
  <si>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</si>
  <si>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</si>
  <si>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</si>
  <si>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</si>
  <si>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</si>
  <si>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</si>
  <si>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</si>
  <si>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</si>
  <si>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</si>
  <si>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</si>
  <si>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</si>
  <si>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</si>
  <si>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</si>
  <si>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</si>
  <si>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</si>
  <si>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</si>
  <si>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</si>
  <si>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</si>
  <si>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</si>
  <si>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</si>
  <si>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</si>
  <si>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</si>
  <si>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</si>
  <si>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</si>
  <si>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</si>
  <si>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</si>
  <si>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</si>
  <si>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</si>
  <si>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</si>
  <si>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</si>
  <si>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</si>
  <si>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</si>
  <si>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</si>
  <si>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</si>
  <si>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</si>
  <si>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</si>
  <si>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</si>
  <si>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</si>
  <si>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</si>
  <si>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</si>
  <si>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</si>
  <si>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</si>
  <si>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</si>
  <si>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</si>
  <si>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</si>
  <si>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</si>
  <si>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</si>
  <si>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</si>
  <si>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</si>
  <si>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</si>
  <si>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</si>
  <si>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</si>
  <si>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</si>
  <si>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</si>
  <si>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</si>
  <si>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</si>
  <si>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</si>
  <si>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</si>
  <si>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</si>
  <si>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</si>
  <si>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</si>
  <si>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</si>
  <si>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</si>
  <si>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</si>
  <si>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</si>
  <si>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</si>
  <si>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</si>
  <si>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</si>
  <si>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</si>
  <si>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</si>
  <si>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</si>
  <si>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</si>
  <si>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</si>
  <si>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</si>
  <si>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</si>
  <si>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</si>
  <si>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</si>
  <si>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</si>
  <si>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</si>
  <si>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</si>
  <si>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</si>
  <si>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</si>
  <si>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</si>
  <si>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</si>
  <si>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</si>
  <si>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</si>
  <si>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</si>
  <si>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</si>
  <si>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</si>
  <si>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</si>
  <si>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</si>
  <si>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</si>
  <si>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</si>
  <si>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</si>
  <si>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</si>
  <si>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</si>
  <si>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</si>
  <si>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</si>
  <si>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</si>
  <si>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</si>
  <si>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</si>
  <si>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</si>
  <si>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</si>
  <si>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</si>
  <si>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</si>
  <si>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</si>
  <si>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</si>
  <si>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</si>
  <si>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</si>
  <si>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</si>
  <si>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</si>
  <si>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</si>
  <si>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</si>
  <si>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</si>
  <si>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</si>
  <si>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</si>
  <si>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</si>
  <si>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</si>
  <si>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</si>
  <si>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</si>
  <si>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</si>
  <si>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</si>
  <si>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</si>
  <si>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</si>
  <si>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</si>
  <si>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</si>
  <si>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</si>
  <si>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</si>
  <si>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</si>
  <si>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</si>
  <si>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</si>
  <si>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</si>
  <si>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</si>
  <si>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</si>
  <si>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</si>
  <si>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</si>
  <si>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</si>
  <si>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</si>
  <si>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</si>
  <si>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</si>
  <si>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</si>
  <si>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</si>
  <si>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</si>
  <si>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</si>
  <si>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</si>
  <si>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</si>
  <si>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</si>
  <si>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</si>
  <si>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</si>
  <si>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</si>
  <si>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</si>
  <si>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</si>
  <si>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</si>
  <si>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</si>
  <si>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</si>
  <si>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</si>
  <si>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</si>
  <si>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</si>
  <si>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</si>
  <si>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</si>
  <si>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</si>
  <si>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</si>
  <si>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</si>
  <si>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</si>
  <si>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</si>
  <si>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</si>
  <si>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</si>
  <si>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</si>
  <si>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</si>
  <si>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</si>
  <si>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</si>
  <si>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</si>
  <si>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</si>
  <si>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</si>
  <si>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</si>
  <si>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</si>
  <si>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</si>
  <si>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</si>
  <si>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</si>
  <si>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</si>
  <si>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</si>
  <si>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</si>
  <si>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</si>
  <si>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</si>
  <si>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</si>
  <si>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</si>
  <si>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</si>
  <si>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</si>
  <si>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</si>
  <si>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</si>
  <si>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</si>
  <si>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</si>
  <si>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</si>
  <si>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</si>
  <si>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</si>
  <si>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</si>
  <si>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</si>
  <si>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</si>
  <si>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</si>
  <si>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</si>
  <si>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</si>
  <si>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</si>
  <si>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</si>
  <si>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</si>
  <si>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</si>
  <si>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</si>
  <si>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</si>
  <si>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</si>
  <si>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</si>
  <si>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</si>
  <si>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</si>
  <si>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</si>
  <si>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</si>
  <si>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</si>
  <si>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</si>
  <si>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</si>
  <si>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</si>
  <si>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</si>
  <si>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</si>
  <si>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</si>
  <si>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</si>
  <si>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</si>
  <si>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</si>
  <si>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</si>
  <si>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</si>
  <si>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</si>
  <si>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</si>
  <si>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</si>
  <si>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</si>
  <si>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</si>
  <si>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</si>
  <si>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</si>
  <si>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</si>
  <si>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</si>
  <si>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</si>
  <si>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</si>
  <si>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</si>
  <si>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</si>
  <si>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</si>
  <si>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</si>
  <si>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</si>
  <si>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</si>
  <si>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</si>
  <si>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</si>
  <si>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</si>
  <si>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</si>
  <si>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</si>
  <si>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</si>
  <si>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</si>
  <si>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</si>
  <si>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</si>
  <si>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</si>
  <si>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</si>
  <si>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</si>
  <si>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</si>
  <si>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</si>
  <si>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</si>
  <si>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</si>
  <si>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</si>
  <si>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</si>
  <si>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</si>
  <si>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</si>
  <si>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</si>
  <si>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</si>
  <si>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</si>
  <si>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</si>
  <si>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</si>
  <si>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</si>
  <si>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</si>
  <si>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</si>
  <si>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</si>
  <si>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</si>
  <si>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</si>
  <si>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</si>
  <si>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</si>
  <si>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</si>
  <si>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</si>
  <si>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</si>
  <si>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</si>
  <si>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</si>
  <si>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</si>
  <si>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</si>
  <si>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</si>
  <si>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</si>
  <si>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</si>
  <si>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</si>
  <si>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</si>
  <si>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</si>
  <si>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</si>
  <si>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</si>
  <si>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</si>
  <si>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</si>
  <si>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</si>
  <si>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</si>
  <si>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</si>
  <si>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</si>
  <si>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</si>
  <si>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</si>
  <si>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</si>
  <si>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</si>
  <si>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</si>
  <si>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</si>
  <si>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</si>
  <si>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</si>
  <si>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</si>
  <si>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</si>
  <si>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</si>
  <si>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</si>
  <si>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</si>
  <si>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</si>
  <si>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</si>
  <si>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</si>
  <si>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</si>
  <si>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</si>
  <si>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</si>
  <si>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</si>
  <si>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</si>
  <si>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</si>
  <si>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</si>
  <si>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</si>
  <si>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</si>
  <si>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</si>
  <si>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</si>
  <si>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</si>
  <si>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</si>
  <si>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</si>
  <si>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</si>
  <si>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</si>
  <si>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</si>
  <si>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</si>
  <si>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</si>
  <si>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</si>
  <si>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</si>
  <si>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</si>
  <si>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</si>
  <si>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</si>
  <si>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</si>
  <si>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</si>
  <si>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</si>
  <si>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</si>
  <si>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</si>
  <si>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</si>
  <si>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</si>
  <si>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</si>
  <si>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</si>
  <si>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</si>
  <si>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</si>
  <si>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</si>
  <si>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</si>
  <si>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</si>
  <si>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</si>
  <si>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</si>
  <si>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</si>
  <si>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</si>
  <si>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</si>
  <si>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</si>
  <si>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</si>
  <si>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</si>
  <si>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</si>
  <si>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</si>
  <si>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</si>
  <si>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</si>
  <si>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</si>
  <si>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</si>
  <si>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</si>
  <si>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</si>
  <si>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</si>
  <si>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</si>
  <si>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</si>
  <si>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</si>
  <si>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</si>
  <si>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</si>
  <si>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</si>
  <si>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</si>
  <si>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</si>
  <si>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</si>
  <si>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</si>
  <si>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</si>
  <si>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</si>
  <si>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</si>
  <si>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</si>
  <si>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</si>
  <si>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</si>
  <si>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</si>
  <si>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</si>
  <si>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</si>
  <si>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</si>
  <si>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</si>
  <si>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</si>
  <si>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</si>
  <si>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</si>
  <si>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</si>
  <si>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</si>
  <si>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</si>
  <si>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</si>
  <si>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</si>
  <si>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</si>
  <si>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</si>
  <si>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</si>
  <si>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</si>
  <si>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</si>
  <si>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</si>
  <si>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</si>
  <si>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</si>
  <si>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</si>
  <si>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</si>
  <si>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</si>
  <si>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</si>
  <si>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</si>
  <si>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</si>
  <si>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</si>
  <si>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</si>
  <si>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</si>
  <si>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</si>
  <si>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</si>
  <si>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</si>
  <si>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</si>
  <si>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</si>
  <si>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</si>
  <si>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</si>
  <si>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</si>
  <si>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</si>
  <si>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</si>
  <si>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</si>
  <si>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</si>
  <si>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</si>
  <si>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</si>
  <si>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</si>
  <si>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</si>
  <si>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</si>
  <si>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</si>
  <si>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</si>
  <si>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</si>
  <si>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</si>
  <si>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</si>
  <si>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</si>
  <si>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</si>
  <si>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</si>
  <si>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</si>
  <si>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</si>
  <si>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</si>
  <si>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</si>
  <si>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</si>
  <si>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</si>
  <si>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</si>
  <si>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</si>
  <si>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</si>
  <si>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</si>
  <si>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</si>
  <si>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</si>
  <si>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</si>
  <si>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</si>
  <si>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</si>
  <si>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</si>
  <si>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</si>
  <si>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</si>
  <si>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</si>
  <si>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</si>
  <si>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</si>
  <si>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</si>
  <si>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</si>
  <si>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</si>
  <si>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</si>
  <si>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</si>
  <si>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</si>
  <si>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</si>
  <si>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</si>
  <si>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</si>
  <si>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</si>
  <si>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</si>
  <si>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</si>
  <si>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</si>
  <si>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</si>
  <si>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</si>
  <si>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</si>
  <si>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</si>
  <si>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</si>
  <si>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</si>
  <si>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</si>
  <si>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</si>
  <si>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</si>
  <si>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</si>
  <si>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</si>
  <si>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</si>
  <si>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</si>
  <si>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</si>
  <si>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</si>
  <si>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</si>
  <si>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</si>
  <si>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</si>
  <si>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</si>
  <si>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</si>
  <si>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</si>
  <si>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</si>
  <si>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</si>
  <si>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</si>
  <si>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</si>
  <si>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</si>
  <si>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</si>
  <si>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</si>
  <si>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</si>
  <si>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</si>
  <si>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</si>
  <si>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</si>
  <si>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</si>
  <si>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</si>
  <si>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</si>
  <si>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</si>
  <si>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</si>
  <si>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</si>
  <si>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</si>
  <si>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</si>
  <si>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</si>
  <si>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</si>
  <si>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</si>
  <si>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</si>
  <si>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</si>
  <si>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</si>
  <si>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</si>
  <si>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</si>
  <si>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</si>
  <si>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</si>
  <si>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</si>
  <si>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</si>
  <si>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</si>
  <si>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</si>
  <si>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</si>
  <si>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</si>
  <si>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</si>
  <si>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</si>
  <si>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</si>
  <si>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</si>
  <si>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</si>
  <si>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</si>
  <si>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</si>
  <si>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</si>
  <si>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</si>
  <si>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</si>
  <si>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</si>
  <si>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</si>
  <si>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</si>
  <si>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</si>
  <si>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</si>
  <si>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</si>
  <si>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</si>
  <si>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</si>
  <si>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</si>
  <si>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</si>
  <si>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</si>
  <si>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</si>
  <si>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</si>
  <si>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</si>
  <si>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</si>
  <si>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</si>
  <si>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</si>
  <si>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</si>
  <si>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</si>
  <si>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</si>
  <si>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</si>
  <si>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</si>
  <si>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</si>
  <si>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</si>
  <si>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</si>
  <si>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</si>
  <si>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</si>
  <si>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</si>
  <si>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</si>
  <si>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</si>
  <si>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</si>
  <si>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</si>
  <si>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</si>
  <si>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</si>
  <si>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</si>
  <si>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</si>
  <si>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</si>
  <si>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</si>
  <si>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</si>
  <si>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</si>
  <si>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</si>
  <si>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</si>
  <si>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</si>
  <si>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</si>
  <si>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</si>
  <si>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</si>
  <si>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</si>
  <si>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</si>
  <si>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</si>
  <si>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</si>
  <si>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</si>
  <si>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</si>
  <si>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</si>
  <si>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</si>
  <si>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</si>
  <si>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</si>
  <si>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</si>
  <si>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</si>
  <si>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</si>
  <si>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</si>
  <si>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</si>
  <si>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</si>
  <si>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</si>
  <si>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</si>
  <si>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</si>
  <si>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</si>
  <si>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</si>
  <si>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</si>
  <si>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</si>
  <si>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</si>
  <si>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</si>
  <si>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</si>
  <si>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</si>
  <si>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</si>
  <si>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</si>
  <si>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</si>
  <si>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</si>
  <si>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</si>
  <si>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</si>
  <si>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</si>
  <si>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</si>
  <si>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</si>
  <si>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</si>
  <si>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</si>
  <si>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</si>
  <si>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</si>
  <si>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</si>
  <si>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</si>
  <si>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</si>
  <si>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</si>
  <si>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</si>
  <si>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</si>
  <si>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</si>
  <si>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</si>
  <si>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</si>
  <si>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</si>
  <si>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</si>
  <si>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</si>
  <si>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</si>
  <si>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</si>
  <si>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</si>
  <si>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</si>
  <si>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</si>
  <si>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</si>
  <si>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</si>
  <si>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</si>
  <si>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</si>
  <si>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</si>
  <si>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</si>
  <si>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</si>
  <si>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</si>
  <si>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</si>
  <si>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</si>
  <si>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</si>
  <si>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</si>
  <si>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</si>
  <si>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</si>
  <si>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</si>
  <si>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</si>
  <si>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</si>
  <si>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</si>
  <si>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</si>
  <si>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</si>
  <si>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</si>
  <si>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</si>
  <si>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</si>
  <si>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</si>
  <si>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</si>
  <si>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</si>
  <si>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</si>
  <si>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</si>
  <si>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</si>
  <si>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</si>
  <si>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</si>
  <si>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</si>
  <si>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</si>
  <si>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</si>
  <si>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</si>
  <si>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</si>
  <si>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</si>
  <si>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</si>
  <si>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</si>
  <si>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</si>
  <si>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</si>
  <si>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</si>
  <si>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</si>
  <si>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</si>
  <si>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</si>
  <si>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</si>
  <si>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</si>
  <si>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</si>
  <si>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</si>
  <si>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</si>
  <si>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</si>
  <si>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</si>
  <si>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</si>
  <si>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</si>
  <si>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</si>
  <si>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</si>
  <si>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</si>
  <si>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</si>
  <si>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</si>
  <si>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</si>
  <si>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</si>
  <si>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</si>
  <si>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</si>
  <si>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</si>
  <si>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</si>
  <si>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</si>
  <si>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</si>
  <si>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</si>
  <si>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</si>
  <si>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</si>
  <si>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</si>
  <si>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</si>
  <si>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</si>
  <si>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</si>
  <si>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</si>
  <si>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</si>
  <si>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</si>
  <si>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</si>
  <si>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</si>
  <si>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</si>
  <si>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</si>
  <si>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</si>
  <si>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</si>
  <si>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</si>
  <si>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</si>
  <si>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</si>
  <si>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</si>
  <si>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</si>
  <si>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</si>
  <si>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</si>
  <si>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</si>
  <si>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</si>
  <si>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</si>
  <si>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</si>
  <si>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</si>
  <si>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</si>
  <si>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</si>
  <si>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</si>
  <si>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</si>
  <si>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</si>
  <si>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</si>
  <si>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</si>
  <si>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</si>
  <si>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</si>
  <si>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</si>
  <si>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</si>
  <si>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</si>
  <si>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</si>
  <si>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</si>
  <si>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</si>
  <si>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</si>
  <si>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</si>
  <si>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</si>
  <si>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</si>
  <si>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</si>
  <si>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</si>
  <si>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</si>
  <si>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</si>
  <si>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</si>
  <si>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</si>
  <si>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</si>
  <si>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</si>
  <si>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</si>
  <si>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</si>
  <si>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</si>
  <si>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</si>
  <si>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</si>
  <si>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</si>
  <si>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</si>
  <si>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</si>
  <si>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</si>
  <si>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</si>
  <si>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</si>
  <si>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</si>
  <si>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</si>
  <si>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</si>
  <si>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</si>
  <si>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</si>
  <si>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</si>
  <si>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</si>
  <si>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</si>
  <si>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</si>
  <si>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</si>
  <si>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</si>
  <si>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</si>
  <si>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</si>
  <si>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</si>
  <si>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</si>
  <si>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</si>
  <si>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</si>
  <si>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</si>
  <si>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</si>
  <si>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</si>
  <si>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</si>
  <si>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</si>
  <si>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</si>
  <si>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</si>
  <si>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</si>
  <si>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</si>
  <si>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</si>
  <si>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</si>
  <si>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</si>
  <si>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</si>
  <si>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</si>
  <si>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</si>
  <si>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</si>
  <si>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</si>
  <si>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</si>
  <si>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</si>
  <si>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</si>
  <si>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</si>
  <si>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</si>
  <si>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</si>
  <si>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</si>
  <si>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</si>
  <si>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</si>
  <si>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</si>
  <si>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</si>
  <si>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</si>
  <si>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</si>
  <si>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</si>
  <si>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</si>
  <si>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</si>
  <si>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</si>
  <si>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</si>
  <si>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</si>
  <si>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</si>
  <si>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</si>
  <si>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</si>
  <si>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</si>
  <si>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</si>
  <si>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</si>
  <si>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</si>
  <si>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</si>
  <si>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</si>
  <si>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</si>
  <si>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</si>
  <si>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</si>
  <si>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</si>
  <si>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</si>
  <si>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</si>
  <si>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</si>
  <si>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</si>
  <si>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</si>
  <si>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</si>
  <si>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</si>
  <si>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</si>
  <si>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</si>
  <si>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</si>
  <si>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</si>
  <si>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</si>
  <si>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</si>
  <si>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</si>
  <si>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</si>
  <si>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</si>
  <si>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</si>
  <si>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</si>
  <si>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</si>
  <si>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</si>
  <si>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</si>
  <si>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</si>
  <si>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</si>
  <si>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</si>
  <si>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</si>
  <si>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</si>
  <si>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</si>
  <si>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</si>
  <si>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</si>
  <si>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</si>
  <si>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</si>
  <si>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</si>
  <si>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</si>
  <si>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</si>
  <si>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</si>
  <si>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</si>
  <si>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</si>
  <si>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</si>
  <si>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</si>
  <si>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</si>
  <si>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</si>
  <si>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</si>
  <si>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</si>
  <si>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</si>
  <si>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</si>
  <si>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</si>
  <si>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</si>
  <si>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</si>
  <si>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</si>
  <si>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</si>
  <si>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</si>
  <si>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</si>
  <si>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</si>
  <si>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</si>
  <si>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</si>
  <si>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</si>
  <si>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</si>
  <si>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</si>
  <si>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</si>
  <si>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</si>
  <si>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</si>
  <si>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</si>
  <si>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</si>
  <si>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</si>
  <si>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</si>
  <si>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</si>
  <si>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</si>
  <si>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</si>
  <si>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</si>
  <si>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</si>
  <si>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</si>
  <si>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</si>
  <si>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</si>
  <si>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</si>
  <si>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</si>
  <si>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</si>
  <si>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</si>
  <si>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</si>
  <si>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</si>
  <si>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</si>
  <si>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</si>
  <si>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</si>
  <si>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</si>
  <si>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</si>
  <si>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</si>
  <si>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</si>
  <si>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</si>
  <si>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</si>
  <si>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</si>
  <si>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</si>
  <si>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</si>
  <si>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</si>
  <si>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</si>
  <si>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</si>
  <si>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</si>
  <si>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</si>
  <si>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</si>
  <si>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</si>
  <si>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</si>
  <si>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</si>
  <si>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</si>
  <si>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</si>
  <si>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</si>
  <si>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</si>
  <si>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</si>
  <si>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</si>
  <si>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</si>
  <si>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</si>
  <si>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</si>
  <si>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</si>
  <si>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</si>
  <si>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</si>
  <si>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</si>
  <si>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</si>
  <si>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</si>
  <si>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</si>
  <si>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</si>
  <si>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</si>
  <si>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</si>
  <si>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</si>
  <si>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</si>
  <si>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</si>
  <si>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</si>
  <si>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</si>
  <si>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</si>
  <si>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</si>
  <si>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</si>
  <si>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</si>
  <si>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</si>
  <si>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</si>
  <si>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</si>
  <si>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</si>
  <si>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</si>
  <si>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</si>
  <si>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</si>
  <si>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</si>
  <si>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</si>
  <si>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</si>
  <si>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</si>
  <si>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</si>
  <si>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</si>
  <si>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</si>
  <si>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</si>
  <si>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</si>
  <si>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</si>
  <si>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</si>
  <si>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</si>
  <si>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</si>
  <si>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</si>
  <si>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</si>
  <si>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</si>
  <si>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</si>
  <si>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</si>
  <si>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</si>
  <si>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</si>
  <si>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</si>
  <si>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</si>
  <si>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</si>
  <si>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</si>
  <si>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</si>
  <si>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</si>
  <si>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</si>
  <si>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</si>
  <si>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</si>
  <si>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</si>
  <si>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</si>
  <si>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</si>
  <si>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</si>
  <si>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</si>
  <si>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</si>
  <si>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</si>
  <si>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</si>
  <si>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</si>
  <si>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</si>
  <si>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</si>
  <si>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</si>
  <si>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</si>
  <si>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</si>
  <si>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</si>
  <si>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</si>
  <si>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</si>
  <si>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</si>
  <si>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</si>
  <si>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</si>
  <si>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</si>
  <si>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</si>
  <si>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</si>
  <si>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</si>
  <si>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</si>
  <si>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</si>
  <si>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</si>
  <si>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</si>
  <si>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</si>
  <si>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</si>
  <si>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</si>
  <si>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</si>
  <si>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</si>
  <si>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</si>
  <si>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</si>
  <si>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</si>
  <si>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</si>
  <si>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</si>
  <si>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</si>
  <si>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</si>
  <si>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</si>
  <si>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</si>
  <si>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</si>
  <si>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</si>
  <si>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</si>
  <si>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</si>
  <si>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</si>
  <si>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</si>
  <si>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</si>
  <si>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</si>
  <si>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</si>
  <si>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</si>
  <si>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</si>
  <si>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</si>
  <si>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</si>
  <si>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</si>
  <si>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</si>
  <si>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</si>
  <si>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</si>
  <si>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</si>
  <si>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</si>
  <si>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</si>
  <si>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</si>
  <si>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</si>
  <si>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</si>
  <si>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</si>
  <si>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</si>
  <si>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</si>
  <si>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</si>
  <si>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</si>
  <si>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</si>
  <si>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</si>
  <si>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</si>
  <si>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</si>
  <si>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</si>
  <si>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</si>
  <si>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</si>
  <si>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</si>
  <si>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</si>
  <si>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</si>
  <si>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</si>
  <si>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</si>
  <si>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</si>
  <si>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</si>
  <si>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</si>
  <si>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</si>
  <si>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</si>
  <si>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</si>
  <si>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</si>
  <si>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</si>
  <si>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</si>
  <si>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</si>
  <si>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</si>
  <si>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</si>
  <si>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</si>
  <si>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</si>
  <si>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</si>
  <si>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</si>
  <si>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</si>
  <si>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</si>
  <si>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</si>
  <si>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</si>
  <si>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</si>
  <si>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</si>
  <si>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</si>
  <si>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</si>
  <si>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</si>
  <si>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</si>
  <si>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</si>
  <si>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</si>
  <si>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</si>
  <si>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</si>
  <si>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</si>
  <si>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</si>
  <si>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</si>
  <si>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</si>
  <si>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</si>
  <si>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</si>
  <si>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</si>
  <si>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</si>
  <si>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</si>
  <si>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</si>
  <si>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</si>
  <si>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</si>
  <si>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</si>
  <si>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</si>
  <si>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</si>
  <si>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</si>
  <si>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</si>
  <si>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</si>
  <si>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</si>
  <si>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</si>
  <si>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</si>
  <si>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</si>
  <si>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</si>
  <si>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</si>
  <si>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</si>
  <si>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</si>
  <si>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</si>
  <si>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</si>
  <si>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</si>
  <si>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</si>
  <si>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</si>
  <si>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</si>
  <si>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</si>
  <si>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</si>
  <si>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</si>
  <si>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</si>
  <si>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</si>
  <si>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</si>
  <si>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</si>
  <si>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</si>
  <si>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</si>
  <si>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</si>
  <si>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</si>
  <si>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</si>
  <si>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</si>
  <si>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</si>
  <si>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</si>
  <si>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</si>
  <si>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</si>
  <si>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</si>
  <si>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</si>
  <si>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</si>
  <si>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</si>
  <si>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</si>
  <si>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</si>
  <si>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</si>
  <si>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</si>
  <si>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</si>
  <si>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</si>
  <si>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</si>
  <si>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</si>
  <si>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</si>
  <si>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</si>
  <si>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</si>
  <si>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</si>
  <si>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</si>
  <si>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</si>
  <si>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</si>
  <si>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</si>
  <si>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</si>
  <si>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</si>
  <si>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</si>
  <si>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</si>
  <si>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</si>
  <si>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</si>
  <si>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</si>
  <si>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</si>
  <si>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</si>
  <si>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</si>
  <si>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</si>
  <si>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</si>
  <si>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</si>
  <si>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</si>
  <si>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</si>
  <si>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</si>
  <si>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</si>
  <si>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</si>
  <si>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</si>
  <si>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</si>
  <si>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</si>
  <si>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</si>
  <si>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</si>
  <si>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</si>
  <si>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</si>
  <si>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</si>
  <si>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</si>
  <si>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</si>
  <si>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</si>
  <si>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</si>
  <si>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</si>
  <si>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</si>
  <si>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</si>
  <si>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</si>
  <si>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</si>
  <si>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</si>
  <si>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</si>
  <si>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</si>
  <si>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</si>
  <si>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</si>
  <si>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</si>
  <si>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</si>
  <si>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</si>
  <si>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</si>
  <si>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</si>
  <si>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</si>
  <si>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</si>
  <si>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</si>
  <si>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</si>
  <si>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</si>
  <si>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</si>
  <si>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</si>
  <si>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</si>
  <si>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</si>
  <si>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</si>
  <si>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</si>
  <si>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</si>
  <si>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</si>
  <si>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</si>
  <si>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</si>
  <si>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</si>
  <si>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</si>
  <si>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</si>
  <si>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</si>
  <si>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</si>
  <si>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</si>
  <si>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</si>
  <si>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</si>
  <si>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</si>
  <si>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</si>
  <si>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</si>
  <si>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</si>
  <si>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</si>
  <si>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</si>
  <si>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</si>
  <si>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</si>
  <si>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</si>
  <si>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</si>
  <si>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</si>
  <si>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</si>
  <si>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</si>
  <si>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</si>
  <si>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</si>
  <si>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</si>
  <si>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</si>
  <si>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</si>
  <si>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</si>
  <si>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</si>
  <si>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</si>
  <si>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</si>
  <si>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</si>
  <si>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</si>
  <si>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</si>
  <si>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</si>
  <si>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</si>
  <si>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</si>
  <si>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</si>
  <si>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</si>
  <si>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</si>
  <si>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</si>
  <si>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</si>
  <si>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</si>
  <si>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</si>
  <si>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</si>
  <si>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</si>
  <si>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</si>
  <si>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</si>
  <si>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</si>
  <si>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</si>
  <si>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</si>
  <si>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</si>
  <si>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</si>
  <si>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</si>
  <si>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</si>
  <si>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</si>
  <si>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</si>
  <si>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</si>
  <si>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</si>
  <si>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</si>
  <si>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</si>
  <si>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</si>
  <si>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</si>
  <si>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</si>
  <si>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</si>
  <si>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</si>
  <si>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</si>
  <si>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</si>
  <si>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</si>
  <si>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</si>
  <si>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</si>
  <si>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</si>
  <si>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</si>
  <si>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</si>
  <si>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</si>
  <si>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</si>
  <si>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</si>
  <si>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</si>
  <si>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</si>
  <si>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</si>
  <si>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</si>
  <si>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</si>
  <si>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</si>
  <si>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</si>
  <si>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</si>
  <si>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</si>
  <si>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</si>
  <si>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</si>
  <si>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</si>
  <si>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</si>
  <si>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</si>
  <si>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</si>
  <si>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</si>
  <si>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</si>
  <si>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</si>
  <si>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</si>
  <si>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</si>
  <si>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</si>
  <si>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</si>
  <si>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</si>
  <si>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</si>
  <si>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</si>
  <si>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</si>
  <si>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</si>
  <si>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</si>
  <si>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</si>
  <si>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</si>
  <si>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</si>
  <si>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</si>
  <si>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</si>
  <si>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</si>
  <si>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</si>
  <si>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</si>
  <si>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</si>
  <si>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</si>
  <si>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</si>
  <si>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</si>
  <si>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</si>
  <si>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</si>
  <si>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</si>
  <si>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</si>
  <si>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</si>
  <si>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</si>
  <si>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</si>
  <si>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</si>
  <si>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</si>
  <si>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</si>
  <si>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</si>
  <si>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</si>
  <si>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</si>
  <si>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</si>
  <si>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</si>
  <si>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</si>
  <si>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</si>
  <si>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</si>
  <si>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</si>
  <si>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</si>
  <si>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</si>
  <si>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</si>
  <si>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</si>
  <si>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</si>
  <si>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</si>
  <si>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</si>
  <si>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</si>
  <si>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</si>
  <si>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</si>
  <si>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</si>
  <si>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</si>
  <si>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</si>
  <si>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</si>
  <si>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</si>
  <si>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</si>
  <si>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</si>
  <si>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</si>
  <si>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</si>
  <si>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</si>
  <si>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</si>
  <si>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</si>
  <si>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</si>
  <si>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</si>
  <si>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</si>
  <si>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</si>
  <si>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</si>
  <si>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</si>
  <si>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</si>
  <si>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</si>
  <si>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</si>
  <si>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</si>
  <si>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</si>
  <si>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</si>
  <si>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</si>
  <si>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</si>
  <si>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</si>
  <si>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</si>
  <si>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</si>
  <si>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</si>
  <si>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</si>
  <si>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</si>
  <si>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</si>
  <si>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</si>
  <si>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</si>
  <si>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</si>
  <si>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</si>
  <si>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</si>
  <si>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</si>
  <si>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</si>
  <si>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</si>
  <si>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</si>
  <si>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</si>
  <si>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</si>
  <si>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</si>
  <si>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</si>
  <si>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</si>
  <si>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</si>
  <si>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</si>
  <si>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</si>
  <si>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</si>
  <si>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</si>
  <si>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</si>
  <si>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</si>
  <si>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</si>
  <si>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</si>
  <si>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</si>
  <si>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</si>
  <si>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</si>
  <si>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</si>
  <si>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</si>
  <si>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</si>
  <si>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</si>
  <si>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</si>
  <si>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</si>
  <si>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</si>
  <si>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</si>
  <si>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</si>
  <si>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</si>
  <si>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</si>
  <si>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</si>
  <si>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</si>
  <si>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</si>
  <si>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</si>
  <si>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</si>
  <si>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</si>
  <si>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</si>
  <si>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</si>
  <si>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</si>
  <si>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</si>
  <si>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</si>
  <si>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</si>
  <si>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</si>
  <si>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</si>
  <si>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</si>
  <si>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</si>
  <si>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</si>
  <si>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</si>
  <si>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</si>
  <si>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</si>
  <si>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</si>
  <si>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</si>
  <si>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</si>
  <si>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</si>
  <si>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</si>
  <si>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</si>
  <si>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</si>
  <si>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</si>
  <si>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</si>
  <si>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</si>
  <si>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</si>
  <si>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</si>
  <si>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</si>
  <si>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</si>
  <si>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</si>
  <si>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</si>
  <si>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</si>
  <si>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</si>
  <si>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</si>
  <si>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</si>
  <si>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</si>
  <si>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</si>
  <si>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</si>
  <si>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</si>
  <si>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</si>
  <si>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</si>
  <si>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</si>
  <si>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</si>
  <si>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</si>
  <si>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</si>
  <si>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</si>
  <si>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</si>
  <si>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</si>
  <si>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</si>
  <si>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</si>
  <si>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</si>
  <si>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</si>
  <si>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</si>
  <si>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</si>
  <si>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</si>
  <si>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</si>
  <si>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</si>
  <si>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</si>
  <si>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</si>
  <si>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</si>
  <si>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</si>
  <si>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</si>
  <si>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</si>
  <si>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</si>
  <si>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</si>
  <si>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</si>
  <si>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</si>
  <si>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</si>
  <si>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</si>
  <si>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</si>
  <si>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</si>
  <si>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</si>
  <si>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</si>
  <si>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</si>
  <si>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</si>
  <si>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</si>
  <si>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</si>
  <si>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</si>
  <si>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</si>
  <si>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</si>
  <si>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</si>
  <si>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</si>
  <si>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</si>
  <si>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</si>
  <si>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</si>
  <si>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</si>
  <si>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</si>
  <si>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</si>
  <si>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</si>
  <si>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</si>
  <si>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</si>
  <si>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</si>
  <si>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</si>
  <si>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</si>
  <si>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</si>
  <si>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</si>
  <si>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</si>
  <si>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</si>
  <si>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</si>
  <si>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</si>
  <si>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</si>
  <si>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</si>
  <si>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</si>
  <si>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</si>
  <si>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</si>
  <si>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</si>
  <si>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</si>
  <si>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</si>
  <si>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</si>
  <si>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</si>
  <si>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</si>
  <si>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</si>
  <si>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</si>
  <si>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</si>
  <si>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</si>
  <si>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</si>
  <si>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</si>
  <si>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</si>
  <si>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</si>
  <si>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</si>
  <si>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</si>
  <si>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</si>
  <si>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</si>
  <si>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</si>
  <si>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</si>
  <si>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</si>
  <si>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</si>
  <si>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</si>
  <si>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</si>
  <si>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</si>
  <si>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</si>
  <si>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</si>
  <si>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</si>
  <si>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</si>
  <si>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</si>
  <si>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</si>
  <si>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</si>
  <si>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</si>
  <si>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</si>
  <si>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</si>
  <si>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</si>
  <si>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</si>
  <si>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</si>
  <si>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</si>
  <si>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</si>
  <si>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</si>
  <si>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</si>
  <si>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</si>
  <si>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</si>
  <si>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</si>
  <si>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</si>
  <si>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</si>
  <si>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</si>
  <si>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</si>
  <si>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</si>
  <si>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</si>
  <si>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</si>
  <si>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</si>
  <si>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</si>
  <si>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</si>
  <si>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</si>
  <si>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</si>
  <si>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</si>
  <si>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</si>
  <si>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</si>
  <si>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</si>
  <si>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</si>
  <si>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</si>
  <si>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</si>
  <si>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</si>
  <si>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</si>
  <si>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</si>
  <si>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</si>
  <si>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</si>
  <si>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</si>
  <si>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</si>
  <si>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</si>
  <si>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</si>
  <si>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</si>
  <si>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</si>
  <si>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</si>
  <si>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</si>
  <si>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</si>
  <si>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</si>
  <si>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</si>
  <si>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</si>
  <si>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</si>
  <si>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</si>
  <si>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</si>
  <si>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</si>
  <si>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</si>
  <si>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</si>
  <si>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</si>
  <si>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</si>
  <si>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</si>
  <si>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</si>
  <si>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</si>
  <si>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</si>
  <si>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</si>
  <si>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</si>
  <si>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</si>
  <si>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</si>
  <si>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</si>
  <si>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</si>
  <si>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</si>
  <si>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</si>
  <si>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</si>
  <si>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</si>
  <si>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</si>
  <si>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</si>
  <si>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</si>
  <si>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</si>
  <si>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</si>
  <si>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</si>
  <si>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</si>
  <si>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</si>
  <si>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</si>
  <si>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</si>
  <si>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</si>
  <si>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</si>
  <si>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</si>
  <si>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</si>
  <si>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</si>
  <si>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</si>
  <si>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</si>
  <si>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</si>
  <si>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</si>
  <si>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</si>
  <si>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</si>
  <si>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</si>
  <si>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</si>
  <si>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</si>
  <si>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</si>
  <si>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</si>
  <si>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</si>
  <si>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</si>
  <si>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</si>
  <si>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</si>
  <si>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</si>
  <si>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</si>
  <si>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</si>
  <si>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</si>
  <si>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</si>
  <si>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</si>
  <si>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</si>
  <si>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</si>
  <si>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</si>
  <si>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</si>
  <si>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</si>
  <si>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</si>
  <si>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</si>
  <si>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</si>
  <si>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</si>
  <si>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</si>
  <si>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</si>
  <si>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</si>
  <si>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</si>
  <si>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</si>
  <si>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</si>
  <si>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</si>
  <si>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</si>
  <si>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</si>
  <si>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</si>
  <si>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</si>
  <si>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</si>
  <si>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</si>
  <si>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</si>
  <si>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</si>
  <si>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</si>
  <si>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</si>
  <si>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</si>
  <si>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</si>
  <si>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</si>
  <si>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</si>
  <si>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</si>
  <si>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</si>
  <si>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</si>
  <si>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</si>
  <si>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</si>
  <si>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</si>
  <si>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</si>
  <si>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</si>
  <si>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</si>
  <si>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</si>
  <si>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</si>
  <si>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</si>
  <si>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</si>
  <si>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</si>
  <si>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</si>
  <si>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</si>
  <si>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</si>
  <si>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</si>
  <si>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</si>
  <si>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</si>
  <si>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</si>
  <si>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</si>
  <si>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</si>
  <si>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</si>
  <si>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</si>
  <si>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</si>
  <si>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</si>
  <si>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</si>
  <si>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</si>
  <si>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</si>
  <si>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</si>
  <si>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</si>
  <si>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</si>
  <si>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</si>
  <si>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</si>
  <si>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</si>
  <si>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</si>
  <si>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</si>
  <si>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</si>
  <si>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</si>
  <si>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</si>
  <si>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</si>
  <si>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</si>
  <si>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</si>
  <si>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</si>
  <si>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</si>
  <si>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</si>
  <si>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</si>
  <si>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</si>
  <si>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</si>
  <si>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</si>
  <si>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</si>
  <si>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</si>
  <si>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</si>
  <si>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</si>
  <si>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</si>
  <si>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</si>
  <si>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</si>
  <si>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</si>
  <si>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</si>
  <si>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</si>
  <si>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</si>
  <si>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</si>
  <si>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</si>
  <si>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</si>
  <si>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</si>
  <si>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</si>
  <si>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</si>
  <si>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</si>
  <si>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</si>
  <si>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</si>
  <si>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</si>
  <si>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</si>
  <si>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</si>
  <si>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</si>
  <si>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</si>
  <si>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</si>
  <si>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</si>
  <si>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</si>
  <si>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</si>
  <si>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</si>
  <si>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</si>
  <si>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</si>
  <si>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</si>
  <si>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</si>
  <si>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</si>
  <si>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</si>
  <si>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</si>
  <si>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</si>
  <si>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</si>
  <si>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</si>
  <si>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</si>
  <si>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</si>
  <si>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</si>
  <si>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</si>
  <si>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</si>
  <si>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</si>
  <si>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</si>
  <si>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</si>
  <si>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</si>
  <si>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</si>
  <si>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</si>
  <si>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</si>
  <si>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</si>
  <si>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</si>
  <si>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</si>
  <si>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</si>
  <si>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</si>
  <si>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</si>
  <si>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</si>
  <si>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</si>
  <si>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</si>
  <si>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</si>
  <si>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</si>
  <si>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</si>
  <si>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</si>
  <si>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</si>
  <si>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</si>
  <si>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</si>
  <si>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</si>
  <si>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</si>
  <si>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</si>
  <si>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</si>
  <si>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</si>
  <si>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</si>
  <si>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</si>
  <si>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</si>
  <si>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</si>
  <si>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</si>
  <si>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</si>
  <si>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</si>
  <si>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</si>
  <si>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</si>
  <si>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</si>
  <si>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</si>
  <si>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</si>
  <si>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</si>
  <si>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</si>
  <si>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</si>
  <si>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</si>
  <si>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</si>
  <si>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</si>
  <si>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</si>
  <si>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</si>
  <si>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</si>
  <si>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</si>
  <si>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</si>
  <si>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</si>
  <si>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</si>
  <si>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</si>
  <si>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</si>
  <si>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</si>
  <si>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</si>
  <si>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</si>
  <si>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</si>
  <si>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</si>
  <si>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</si>
  <si>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</si>
  <si>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</si>
  <si>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</si>
  <si>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</si>
  <si>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</si>
  <si>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</si>
  <si>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</si>
  <si>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</si>
  <si>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</si>
  <si>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</si>
  <si>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</si>
  <si>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</si>
  <si>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</si>
  <si>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</si>
  <si>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</si>
  <si>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</si>
  <si>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</si>
  <si>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</si>
  <si>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</si>
  <si>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</si>
  <si>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</si>
  <si>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</si>
  <si>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</si>
  <si>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</si>
  <si>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</si>
  <si>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</si>
  <si>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</si>
  <si>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</si>
  <si>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</si>
  <si>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</si>
  <si>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</si>
  <si>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</si>
  <si>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</si>
  <si>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</si>
  <si>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</si>
  <si>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</si>
  <si>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</si>
  <si>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</si>
  <si>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</si>
  <si>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</si>
  <si>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</si>
  <si>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</si>
  <si>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</si>
  <si>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</si>
  <si>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</si>
  <si>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</si>
  <si>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</si>
  <si>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</si>
  <si>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</si>
  <si>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</si>
  <si>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</si>
  <si>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</si>
  <si>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</si>
  <si>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</si>
  <si>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</si>
  <si>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</si>
  <si>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</si>
  <si>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</si>
  <si>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</si>
  <si>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</si>
  <si>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</si>
  <si>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</si>
  <si>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</si>
  <si>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</si>
  <si>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</si>
  <si>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</si>
  <si>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</si>
  <si>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</si>
  <si>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</si>
  <si>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</si>
  <si>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</si>
  <si>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</si>
  <si>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</si>
  <si>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</si>
  <si>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</si>
  <si>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</si>
  <si>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</si>
  <si>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</si>
  <si>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</si>
  <si>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</si>
  <si>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</si>
  <si>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</si>
  <si>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</si>
  <si>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</si>
  <si>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</si>
  <si>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</si>
  <si>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</si>
  <si>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</si>
  <si>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</si>
  <si>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</si>
  <si>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</si>
  <si>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</si>
  <si>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</si>
  <si>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</si>
  <si>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</si>
  <si>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</si>
  <si>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</si>
  <si>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</si>
  <si>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</si>
  <si>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</si>
  <si>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</si>
  <si>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</si>
  <si>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</si>
  <si>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</si>
  <si>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</si>
  <si>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</si>
  <si>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</si>
  <si>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</si>
  <si>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</si>
  <si>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</si>
  <si>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</si>
  <si>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</si>
  <si>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</si>
  <si>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</si>
  <si>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</si>
  <si>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</si>
  <si>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</si>
  <si>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</si>
  <si>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</si>
  <si>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</si>
  <si>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</si>
  <si>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</si>
  <si>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</si>
  <si>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</si>
  <si>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</si>
  <si>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</si>
  <si>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</si>
  <si>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</si>
  <si>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</si>
  <si>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</si>
  <si>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</si>
  <si>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</si>
  <si>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</si>
  <si>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</si>
  <si>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</si>
  <si>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</si>
  <si>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</si>
  <si>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</si>
  <si>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</si>
  <si>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</si>
  <si>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</si>
  <si>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</si>
  <si>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</si>
  <si>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</si>
  <si>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</si>
  <si>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</si>
  <si>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</si>
  <si>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</si>
  <si>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</si>
  <si>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</si>
  <si>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</si>
  <si>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</si>
  <si>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</si>
  <si>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</si>
  <si>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</si>
  <si>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</si>
  <si>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</si>
  <si>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</si>
  <si>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</si>
  <si>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</si>
  <si>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</si>
  <si>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</si>
  <si>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</si>
  <si>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</si>
  <si>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</si>
  <si>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</si>
  <si>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</si>
  <si>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</si>
  <si>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</si>
  <si>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</si>
  <si>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</si>
  <si>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</si>
  <si>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</si>
  <si>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</si>
  <si>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</si>
  <si>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</si>
  <si>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</si>
  <si>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</si>
  <si>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</si>
  <si>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</si>
  <si>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</si>
  <si>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</si>
  <si>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</si>
  <si>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</si>
  <si>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</si>
  <si>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</si>
  <si>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</si>
  <si>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</si>
  <si>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</si>
  <si>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</si>
  <si>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</si>
  <si>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</si>
  <si>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</si>
  <si>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</si>
  <si>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</si>
  <si>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</si>
  <si>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</si>
  <si>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</si>
  <si>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</si>
  <si>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</si>
  <si>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</si>
  <si>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</si>
  <si>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</si>
  <si>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</si>
  <si>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</si>
  <si>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</si>
  <si>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</si>
  <si>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</si>
  <si>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</si>
  <si>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</si>
  <si>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</si>
  <si>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</si>
  <si>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</si>
  <si>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</si>
  <si>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</si>
  <si>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</si>
  <si>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</si>
  <si>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</si>
  <si>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</si>
  <si>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</si>
  <si>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</si>
  <si>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</si>
  <si>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</si>
  <si>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</si>
  <si>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</si>
  <si>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</si>
  <si>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</si>
  <si>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</si>
  <si>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</si>
  <si>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</si>
  <si>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</si>
  <si>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</si>
  <si>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</si>
  <si>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</si>
  <si>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</si>
  <si>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</si>
  <si>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</si>
  <si>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</si>
  <si>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</si>
  <si>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</si>
  <si>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</si>
  <si>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</si>
  <si>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</si>
  <si>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</si>
  <si>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</si>
  <si>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</si>
  <si>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</si>
  <si>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</si>
  <si>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</si>
  <si>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</si>
  <si>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</si>
  <si>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</si>
  <si>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</si>
  <si>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</si>
  <si>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</si>
  <si>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</si>
  <si>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</si>
  <si>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</si>
  <si>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</si>
  <si>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</si>
  <si>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</si>
  <si>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</si>
  <si>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</si>
  <si>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</si>
  <si>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</si>
  <si>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</si>
  <si>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</si>
  <si>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</si>
  <si>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</si>
  <si>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</si>
  <si>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</si>
  <si>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</si>
  <si>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</si>
  <si>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</si>
  <si>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</si>
  <si>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</si>
  <si>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</si>
  <si>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</si>
  <si>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</si>
  <si>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</si>
  <si>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</si>
  <si>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</si>
  <si>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</si>
  <si>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</si>
  <si>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</si>
  <si>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</si>
  <si>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</si>
  <si>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</si>
  <si>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</si>
  <si>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</si>
  <si>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</si>
  <si>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</si>
  <si>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</si>
  <si>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</si>
  <si>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</si>
  <si>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</si>
  <si>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</si>
  <si>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</si>
  <si>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</si>
  <si>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</si>
  <si>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</si>
  <si>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</si>
  <si>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</si>
  <si>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</si>
  <si>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</si>
  <si>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</si>
  <si>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</si>
  <si>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</si>
  <si>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</si>
  <si>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</si>
  <si>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</si>
  <si>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</si>
  <si>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</si>
  <si>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</si>
  <si>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</si>
  <si>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</si>
  <si>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</si>
  <si>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</si>
  <si>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</si>
  <si>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</si>
  <si>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</si>
  <si>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</si>
  <si>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</si>
  <si>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</si>
  <si>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</si>
  <si>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</si>
  <si>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</si>
  <si>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</si>
  <si>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</si>
  <si>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</si>
  <si>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</si>
  <si>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</si>
  <si>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</si>
  <si>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</si>
  <si>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</si>
  <si>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</si>
  <si>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</si>
  <si>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</si>
  <si>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</si>
  <si>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</si>
  <si>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</si>
  <si>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</si>
  <si>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</si>
  <si>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</si>
  <si>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</si>
  <si>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</si>
  <si>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</si>
  <si>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</si>
  <si>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</si>
  <si>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</si>
  <si>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</si>
  <si>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</si>
  <si>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</si>
  <si>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</si>
  <si>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</si>
  <si>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</si>
  <si>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</si>
  <si>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</si>
  <si>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</si>
  <si>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</si>
  <si>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</si>
  <si>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</si>
  <si>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</si>
  <si>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</si>
  <si>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</si>
  <si>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</si>
  <si>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</si>
  <si>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</si>
  <si>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</si>
  <si>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</si>
  <si>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</si>
  <si>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</si>
  <si>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</si>
  <si>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</si>
  <si>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</si>
  <si>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</si>
  <si>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</si>
  <si>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</si>
  <si>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</si>
  <si>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</si>
  <si>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</si>
  <si>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</si>
  <si>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</si>
  <si>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</si>
  <si>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</si>
  <si>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</si>
  <si>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</si>
  <si>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</si>
  <si>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</si>
  <si>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</si>
  <si>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</si>
  <si>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</si>
  <si>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</si>
  <si>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</si>
  <si>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</si>
  <si>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</si>
  <si>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</si>
  <si>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</si>
  <si>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</si>
  <si>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</si>
  <si>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</si>
  <si>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</si>
  <si>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</si>
  <si>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</si>
  <si>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</si>
  <si>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</si>
  <si>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</si>
  <si>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</si>
  <si>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</si>
  <si>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</si>
  <si>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</si>
  <si>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</si>
  <si>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</si>
  <si>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</si>
  <si>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</si>
  <si>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</si>
  <si>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</si>
  <si>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</si>
  <si>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</si>
  <si>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</si>
  <si>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</si>
  <si>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</si>
  <si>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</si>
  <si>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</si>
  <si>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</si>
  <si>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</si>
  <si>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</si>
  <si>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</si>
  <si>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</si>
  <si>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</si>
  <si>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</si>
  <si>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</si>
  <si>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</si>
  <si>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</si>
  <si>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</si>
  <si>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</si>
  <si>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</si>
  <si>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</si>
  <si>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</si>
  <si>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</si>
  <si>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</si>
  <si>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</si>
  <si>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</si>
  <si>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</si>
  <si>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</si>
  <si>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</si>
  <si>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</si>
  <si>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</si>
  <si>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</si>
  <si>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</si>
  <si>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</si>
  <si>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</si>
  <si>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</si>
  <si>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</si>
  <si>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</si>
  <si>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</si>
  <si>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</si>
  <si>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</si>
  <si>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</si>
  <si>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</si>
  <si>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</si>
  <si>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</si>
  <si>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</si>
  <si>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</si>
  <si>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</si>
  <si>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</si>
  <si>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</si>
  <si>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</si>
  <si>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</si>
  <si>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</si>
  <si>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</si>
  <si>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</si>
  <si>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</si>
  <si>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</si>
  <si>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</si>
  <si>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</si>
  <si>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</si>
  <si>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</si>
  <si>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</si>
  <si>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</si>
  <si>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</si>
  <si>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</si>
  <si>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</si>
  <si>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</si>
  <si>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</si>
  <si>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</si>
  <si>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</si>
  <si>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</si>
  <si>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</si>
  <si>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</si>
  <si>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</si>
  <si>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</si>
  <si>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</si>
  <si>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</si>
  <si>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</si>
  <si>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</si>
  <si>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</si>
  <si>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</si>
  <si>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</si>
  <si>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</si>
  <si>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</si>
  <si>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</si>
  <si>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</si>
  <si>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</si>
  <si>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</si>
  <si>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</si>
  <si>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</si>
  <si>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</si>
  <si>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</si>
  <si>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</si>
  <si>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</si>
  <si>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</si>
  <si>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</si>
  <si>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</si>
  <si>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</si>
  <si>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</si>
  <si>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</si>
  <si>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</si>
  <si>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</si>
  <si>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</si>
  <si>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</si>
  <si>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</si>
  <si>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</si>
  <si>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</si>
  <si>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</si>
  <si>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</si>
  <si>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</si>
  <si>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</si>
  <si>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</si>
  <si>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</si>
  <si>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</si>
  <si>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</si>
  <si>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</si>
  <si>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</si>
  <si>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</si>
  <si>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</si>
  <si>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</si>
  <si>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</si>
  <si>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</si>
  <si>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</si>
  <si>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</si>
  <si>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</si>
  <si>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</si>
  <si>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</si>
  <si>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</si>
  <si>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</si>
  <si>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</si>
  <si>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</si>
  <si>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</si>
  <si>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</si>
  <si>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</si>
  <si>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</si>
  <si>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</si>
  <si>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</si>
  <si>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</si>
  <si>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</si>
  <si>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</si>
  <si>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</si>
  <si>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</si>
  <si>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</si>
  <si>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</si>
  <si>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</si>
  <si>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</si>
  <si>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</si>
  <si>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</si>
  <si>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</si>
  <si>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</si>
  <si>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</si>
  <si>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</si>
  <si>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</si>
  <si>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</si>
  <si>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</si>
  <si>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</si>
  <si>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</si>
  <si>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</si>
  <si>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</si>
  <si>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</si>
  <si>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</si>
  <si>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</si>
  <si>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</si>
  <si>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</si>
  <si>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</si>
  <si>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</si>
  <si>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</si>
  <si>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</si>
  <si>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</si>
  <si>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</si>
  <si>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</si>
  <si>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</si>
  <si>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</si>
  <si>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</si>
  <si>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</si>
  <si>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</si>
  <si>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</si>
  <si>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</si>
  <si>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</si>
  <si>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</si>
  <si>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</si>
  <si>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</si>
  <si>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</si>
  <si>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</si>
  <si>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</si>
  <si>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</si>
  <si>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</si>
  <si>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</si>
  <si>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</si>
  <si>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</si>
  <si>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</si>
  <si>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</si>
  <si>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</si>
  <si>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</si>
  <si>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</si>
  <si>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</si>
  <si>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</si>
  <si>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</si>
  <si>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</si>
  <si>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</si>
  <si>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</si>
  <si>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</si>
  <si>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</si>
  <si>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</si>
  <si>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</si>
  <si>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</si>
  <si>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</si>
  <si>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</si>
  <si>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</si>
  <si>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</si>
  <si>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</si>
  <si>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</si>
  <si>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</si>
  <si>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</si>
  <si>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</si>
  <si>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</si>
  <si>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</si>
  <si>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</si>
  <si>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</si>
  <si>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</si>
  <si>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</si>
  <si>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</si>
  <si>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</si>
  <si>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</si>
  <si>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</si>
  <si>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</si>
  <si>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</si>
  <si>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</si>
  <si>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</si>
  <si>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</si>
  <si>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</si>
  <si>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</si>
  <si>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</si>
  <si>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</si>
  <si>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</si>
  <si>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</si>
  <si>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</si>
  <si>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</si>
  <si>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</si>
  <si>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</si>
  <si>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</si>
  <si>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</si>
  <si>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</si>
  <si>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</si>
  <si>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</si>
  <si>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</si>
  <si>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</si>
  <si>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</si>
  <si>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</si>
  <si>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</si>
  <si>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</si>
  <si>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</si>
  <si>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</si>
  <si>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</si>
  <si>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</si>
  <si>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</si>
  <si>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</si>
  <si>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</si>
  <si>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</si>
  <si>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</si>
  <si>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</si>
  <si>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</si>
  <si>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</si>
  <si>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</si>
  <si>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</si>
  <si>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</si>
  <si>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</si>
  <si>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</si>
  <si>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</si>
  <si>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</si>
  <si>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</si>
  <si>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</si>
  <si>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</si>
  <si>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</si>
  <si>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</si>
  <si>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</si>
  <si>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</si>
  <si>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</si>
  <si>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</si>
  <si>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</si>
  <si>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</si>
  <si>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</si>
  <si>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</si>
  <si>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</si>
  <si>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</si>
  <si>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</si>
  <si>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</si>
  <si>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</si>
  <si>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</si>
  <si>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</si>
  <si>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</si>
  <si>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</si>
  <si>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</si>
  <si>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</si>
  <si>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</si>
  <si>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</si>
  <si>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</si>
  <si>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</si>
  <si>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</si>
  <si>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</si>
  <si>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</si>
  <si>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</si>
  <si>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</si>
  <si>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</si>
  <si>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</si>
  <si>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</si>
  <si>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</si>
  <si>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</si>
  <si>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</si>
  <si>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</si>
  <si>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</si>
  <si>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</si>
  <si>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</si>
  <si>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</si>
  <si>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</si>
  <si>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</si>
  <si>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</si>
  <si>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</si>
  <si>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</si>
  <si>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</si>
  <si>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</si>
  <si>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</si>
  <si>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</si>
  <si>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</si>
  <si>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</si>
  <si>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</si>
  <si>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</si>
  <si>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</si>
  <si>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</si>
  <si>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</si>
  <si>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</si>
  <si>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</si>
  <si>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</si>
  <si>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</si>
  <si>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</si>
  <si>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</si>
  <si>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</si>
  <si>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</si>
  <si>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</si>
  <si>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</si>
  <si>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</si>
  <si>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</si>
  <si>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</si>
  <si>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</si>
  <si>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</si>
  <si>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</si>
  <si>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</si>
  <si>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</si>
  <si>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</si>
  <si>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</si>
  <si>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</si>
  <si>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</si>
  <si>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</si>
  <si>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</si>
  <si>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</si>
  <si>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</si>
  <si>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</si>
  <si>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</si>
  <si>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</si>
  <si>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</si>
  <si>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</si>
  <si>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</si>
  <si>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</si>
  <si>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</si>
  <si>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</si>
  <si>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</si>
  <si>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</si>
  <si>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</si>
  <si>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</si>
  <si>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</si>
  <si>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</si>
  <si>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</si>
  <si>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</si>
  <si>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</si>
  <si>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</si>
  <si>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</si>
  <si>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</si>
  <si>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</si>
  <si>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</si>
  <si>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</si>
  <si>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</si>
  <si>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</si>
  <si>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</si>
  <si>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</si>
  <si>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</si>
  <si>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</si>
  <si>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</si>
  <si>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</si>
  <si>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</si>
  <si>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</si>
  <si>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</si>
  <si>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</si>
  <si>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</si>
  <si>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</si>
  <si>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</si>
  <si>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</si>
  <si>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</si>
  <si>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</si>
  <si>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</si>
  <si>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</si>
  <si>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</si>
  <si>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</si>
  <si>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</si>
  <si>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</si>
  <si>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</si>
  <si>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</si>
  <si>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</si>
  <si>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</si>
  <si>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</si>
  <si>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</si>
  <si>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</si>
  <si>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</si>
  <si>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</si>
  <si>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</si>
  <si>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</si>
  <si>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</si>
  <si>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</si>
  <si>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</si>
  <si>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</si>
  <si>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</si>
  <si>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</si>
  <si>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</si>
  <si>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</si>
  <si>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</si>
  <si>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</si>
  <si>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</si>
  <si>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</si>
  <si>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</si>
  <si>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</si>
  <si>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</si>
  <si>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</si>
  <si>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</si>
  <si>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</si>
  <si>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</si>
  <si>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</si>
  <si>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</si>
  <si>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</si>
  <si>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</si>
  <si>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</si>
  <si>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</si>
  <si>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</si>
  <si>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</si>
  <si>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</si>
  <si>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</si>
  <si>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</si>
  <si>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</si>
  <si>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</si>
  <si>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</si>
  <si>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</si>
  <si>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</si>
  <si>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</si>
  <si>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</si>
  <si>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</si>
  <si>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</si>
  <si>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</si>
  <si>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</si>
  <si>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</si>
  <si>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</si>
  <si>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</si>
  <si>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</si>
  <si>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</si>
  <si>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</si>
  <si>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</si>
  <si>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</si>
  <si>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</si>
  <si>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</si>
  <si>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</si>
  <si>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</si>
  <si>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</si>
  <si>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</si>
  <si>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</si>
  <si>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</si>
  <si>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</si>
  <si>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</si>
  <si>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</si>
  <si>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</si>
  <si>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</si>
  <si>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</si>
  <si>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</si>
  <si>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</si>
  <si>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</si>
  <si>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</si>
  <si>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</si>
  <si>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</si>
  <si>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</si>
  <si>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</si>
  <si>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</si>
  <si>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</si>
  <si>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</si>
  <si>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</si>
  <si>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</si>
  <si>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</si>
  <si>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</si>
  <si>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</si>
  <si>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</si>
  <si>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</si>
  <si>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</si>
  <si>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</si>
  <si>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</si>
  <si>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</si>
  <si>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</si>
  <si>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</si>
  <si>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</si>
  <si>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</si>
  <si>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</si>
  <si>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</si>
  <si>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</si>
  <si>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</si>
  <si>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</si>
  <si>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</si>
  <si>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</si>
  <si>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</si>
  <si>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</si>
  <si>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</si>
  <si>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</si>
  <si>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</si>
  <si>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</si>
  <si>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</si>
  <si>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</si>
  <si>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</si>
  <si>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</si>
  <si>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</si>
  <si>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</si>
  <si>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</si>
  <si>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</si>
  <si>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</si>
  <si>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</si>
  <si>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</si>
  <si>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</si>
  <si>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</si>
  <si>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</si>
  <si>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</si>
  <si>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</si>
  <si>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</si>
  <si>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</si>
  <si>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</si>
  <si>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</si>
  <si>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</si>
  <si>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</si>
  <si>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</si>
  <si>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</si>
  <si>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</si>
  <si>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</si>
  <si>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</si>
  <si>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</si>
  <si>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</si>
  <si>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</si>
  <si>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</si>
  <si>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</si>
  <si>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</si>
  <si>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</si>
  <si>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</si>
  <si>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</si>
  <si>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</si>
  <si>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</si>
  <si>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</si>
  <si>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</si>
  <si>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</si>
  <si>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</si>
  <si>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</si>
  <si>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</si>
  <si>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</si>
  <si>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</si>
  <si>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</si>
  <si>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</si>
  <si>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</si>
  <si>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</si>
  <si>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</si>
  <si>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</si>
  <si>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</si>
  <si>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</si>
  <si>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</si>
  <si>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</si>
  <si>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</si>
  <si>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</si>
  <si>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</si>
  <si>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</si>
  <si>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</si>
  <si>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</si>
  <si>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</si>
  <si>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</si>
  <si>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</si>
  <si>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</si>
  <si>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</si>
  <si>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</si>
  <si>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</si>
  <si>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</si>
  <si>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</si>
  <si>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</si>
  <si>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</si>
  <si>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</si>
  <si>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</si>
  <si>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</si>
  <si>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</si>
  <si>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</si>
  <si>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</si>
  <si>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</si>
  <si>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</si>
  <si>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</si>
  <si>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</si>
  <si>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</si>
  <si>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</si>
  <si>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</si>
  <si>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</si>
  <si>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</si>
  <si>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</si>
  <si>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</si>
  <si>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</si>
  <si>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</si>
  <si>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</si>
  <si>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</si>
  <si>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</si>
  <si>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</si>
  <si>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</si>
  <si>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</si>
  <si>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</si>
  <si>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</si>
  <si>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</si>
  <si>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</si>
  <si>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</si>
  <si>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</si>
  <si>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</si>
  <si>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</si>
  <si>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</si>
  <si>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</si>
  <si>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</si>
  <si>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</si>
  <si>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</si>
  <si>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</si>
  <si>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</si>
  <si>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</si>
  <si>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</si>
  <si>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</si>
  <si>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</si>
  <si>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</si>
  <si>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</si>
  <si>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</si>
  <si>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</si>
  <si>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</si>
  <si>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</si>
  <si>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</si>
  <si>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</si>
  <si>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</si>
  <si>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</si>
  <si>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</si>
  <si>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</si>
  <si>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</si>
  <si>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</si>
  <si>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</si>
  <si>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</si>
  <si>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</si>
  <si>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</si>
  <si>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</si>
  <si>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</si>
  <si>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</si>
  <si>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</si>
  <si>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</si>
  <si>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</si>
  <si>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</si>
  <si>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</si>
  <si>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</si>
  <si>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</si>
  <si>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</si>
  <si>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</si>
  <si>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</si>
  <si>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</si>
  <si>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</si>
  <si>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</si>
  <si>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</si>
  <si>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</si>
  <si>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</si>
  <si>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</si>
  <si>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</si>
  <si>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</si>
  <si>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</si>
  <si>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</si>
  <si>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</si>
  <si>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</si>
  <si>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</si>
  <si>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</si>
  <si>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</si>
  <si>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</si>
  <si>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</si>
  <si>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</si>
  <si>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</si>
  <si>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</si>
  <si>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</si>
  <si>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</si>
  <si>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</si>
  <si>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</si>
  <si>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</si>
  <si>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</si>
  <si>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</si>
  <si>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</si>
  <si>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</si>
  <si>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</si>
  <si>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</si>
  <si>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</si>
  <si>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</si>
  <si>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</si>
  <si>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</si>
  <si>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</si>
  <si>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</si>
  <si>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</si>
  <si>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</si>
  <si>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</si>
  <si>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</si>
  <si>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</si>
  <si>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</si>
  <si>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</si>
  <si>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</si>
  <si>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</si>
  <si>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</si>
  <si>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</si>
  <si>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</si>
  <si>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</si>
  <si>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</si>
  <si>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</si>
  <si>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</si>
  <si>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</si>
  <si>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</si>
  <si>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</si>
  <si>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</si>
  <si>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</si>
  <si>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</si>
  <si>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</si>
  <si>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</si>
  <si>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</si>
  <si>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</si>
  <si>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</si>
  <si>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</si>
  <si>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</si>
  <si>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</si>
  <si>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</si>
  <si>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</si>
  <si>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</si>
  <si>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</si>
  <si>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</si>
  <si>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</si>
  <si>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</si>
  <si>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</si>
  <si>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</si>
  <si>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</si>
  <si>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</si>
  <si>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</si>
  <si>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</si>
  <si>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</si>
  <si>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</si>
  <si>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</si>
  <si>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</si>
  <si>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</si>
  <si>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</si>
  <si>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</si>
  <si>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</si>
  <si>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</si>
  <si>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</si>
  <si>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</si>
  <si>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</si>
  <si>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</si>
  <si>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</si>
  <si>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</si>
  <si>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</si>
  <si>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</si>
  <si>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</si>
  <si>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</si>
  <si>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</si>
  <si>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</si>
  <si>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</si>
  <si>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</si>
  <si>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</si>
  <si>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</si>
  <si>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</si>
  <si>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</si>
  <si>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</si>
  <si>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</si>
  <si>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</si>
  <si>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</si>
  <si>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</si>
  <si>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</si>
  <si>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</si>
  <si>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</si>
  <si>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</si>
  <si>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</si>
  <si>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</si>
  <si>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</si>
  <si>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</si>
  <si>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</si>
  <si>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</si>
  <si>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</si>
  <si>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</si>
  <si>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</si>
  <si>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</si>
  <si>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</si>
  <si>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</si>
  <si>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</si>
  <si>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</si>
  <si>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</si>
  <si>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</si>
  <si>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</si>
  <si>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</si>
  <si>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</si>
  <si>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</si>
  <si>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</si>
  <si>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</si>
  <si>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</si>
  <si>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</si>
  <si>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</si>
  <si>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</si>
  <si>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</si>
  <si>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</si>
  <si>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</si>
  <si>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</si>
  <si>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</si>
  <si>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</si>
  <si>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</si>
  <si>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</si>
  <si>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</si>
  <si>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</si>
  <si>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</si>
  <si>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</si>
  <si>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</si>
  <si>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</si>
  <si>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</si>
  <si>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</si>
  <si>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</si>
  <si>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</si>
  <si>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</si>
  <si>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</si>
  <si>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</si>
  <si>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</si>
  <si>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</si>
  <si>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</si>
  <si>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</si>
  <si>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</si>
  <si>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</si>
  <si>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</si>
  <si>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</si>
  <si>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</si>
  <si>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</si>
  <si>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</si>
  <si>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</si>
  <si>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</si>
  <si>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</si>
  <si>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</si>
  <si>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</si>
  <si>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</si>
  <si>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</si>
  <si>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</si>
  <si>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</si>
  <si>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</si>
  <si>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</si>
  <si>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</si>
  <si>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</si>
  <si>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</si>
  <si>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</si>
  <si>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</si>
  <si>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</si>
  <si>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</si>
  <si>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</si>
  <si>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</si>
  <si>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</si>
  <si>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</si>
  <si>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</si>
  <si>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</si>
  <si>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</si>
  <si>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</si>
  <si>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</si>
  <si>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</si>
  <si>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</si>
  <si>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</si>
  <si>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</si>
  <si>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</si>
  <si>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</si>
  <si>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</si>
  <si>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</si>
  <si>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</si>
  <si>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</si>
  <si>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</si>
  <si>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</si>
  <si>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</si>
  <si>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</si>
  <si>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</si>
  <si>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</si>
  <si>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</si>
  <si>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</si>
  <si>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</si>
  <si>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</si>
  <si>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</si>
  <si>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</si>
  <si>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</si>
  <si>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</si>
  <si>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</si>
  <si>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</si>
  <si>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</si>
  <si>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</si>
  <si>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</si>
  <si>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</si>
  <si>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</si>
  <si>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</si>
  <si>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</si>
  <si>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</si>
  <si>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</si>
  <si>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</si>
  <si>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</si>
  <si>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</si>
  <si>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</si>
  <si>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</si>
  <si>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</si>
  <si>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</si>
  <si>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</si>
  <si>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</si>
  <si>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</si>
  <si>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</si>
  <si>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</si>
  <si>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</si>
  <si>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</si>
  <si>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</si>
  <si>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</si>
  <si>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</si>
  <si>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</si>
  <si>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</si>
  <si>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</si>
  <si>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</si>
  <si>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</si>
  <si>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</si>
  <si>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</si>
  <si>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</si>
  <si>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</si>
  <si>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</si>
  <si>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</si>
  <si>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</si>
  <si>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</si>
  <si>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</si>
  <si>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</si>
  <si>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</si>
  <si>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</si>
  <si>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</si>
  <si>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</si>
  <si>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</si>
  <si>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</si>
  <si>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</si>
  <si>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</si>
  <si>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</si>
  <si>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</si>
  <si>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</si>
  <si>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</si>
  <si>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</si>
  <si>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</si>
  <si>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</si>
  <si>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</si>
  <si>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</si>
  <si>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</si>
  <si>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</si>
  <si>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</si>
  <si>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</si>
  <si>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</si>
  <si>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</si>
  <si>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</si>
  <si>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</si>
  <si>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</si>
  <si>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</si>
  <si>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</si>
  <si>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</si>
  <si>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</si>
  <si>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</si>
  <si>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</si>
  <si>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</si>
  <si>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</si>
  <si>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</si>
  <si>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</si>
  <si>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</si>
  <si>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</si>
  <si>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</si>
  <si>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</si>
  <si>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</si>
  <si>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</si>
  <si>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</si>
  <si>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</si>
  <si>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</si>
  <si>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</si>
  <si>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</si>
  <si>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</si>
  <si>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</si>
  <si>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</si>
  <si>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</si>
  <si>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</si>
  <si>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</si>
  <si>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</si>
  <si>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</si>
  <si>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</si>
  <si>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</si>
  <si>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</si>
  <si>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</si>
  <si>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</si>
  <si>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</si>
  <si>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</si>
  <si>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</si>
  <si>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</si>
  <si>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</si>
  <si>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</si>
  <si>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</si>
  <si>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</si>
  <si>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</si>
  <si>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</si>
  <si>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</si>
  <si>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</si>
  <si>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</si>
  <si>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</si>
  <si>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</si>
  <si>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</si>
  <si>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</si>
  <si>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</si>
  <si>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</si>
  <si>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</si>
  <si>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</si>
  <si>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</si>
  <si>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</si>
  <si>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</si>
  <si>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</si>
  <si>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</si>
  <si>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</si>
  <si>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</si>
  <si>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</si>
  <si>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</si>
  <si>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</si>
  <si>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</si>
  <si>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</si>
  <si>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</si>
  <si>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</si>
  <si>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</si>
  <si>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</si>
  <si>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</si>
  <si>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</si>
  <si>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</si>
  <si>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</si>
  <si>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</si>
  <si>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</si>
  <si>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</si>
  <si>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</si>
  <si>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</si>
  <si>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</si>
  <si>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</si>
  <si>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</si>
  <si>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</si>
  <si>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</si>
  <si>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</si>
  <si>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</si>
  <si>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</si>
  <si>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</si>
  <si>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</si>
  <si>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</si>
  <si>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</si>
  <si>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</si>
  <si>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</si>
  <si>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</si>
  <si>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</si>
  <si>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</si>
  <si>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</si>
  <si>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</si>
  <si>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</si>
  <si>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</si>
  <si>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</si>
  <si>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</si>
  <si>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</si>
  <si>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</si>
  <si>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</si>
  <si>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</si>
  <si>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</si>
  <si>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</si>
  <si>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</si>
  <si>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</si>
  <si>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</si>
  <si>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</si>
  <si>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</si>
  <si>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</si>
  <si>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</si>
  <si>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</si>
  <si>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</si>
  <si>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</si>
  <si>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</si>
  <si>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</si>
  <si>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</si>
  <si>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</si>
  <si>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</si>
  <si>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</si>
  <si>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</si>
  <si>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</si>
  <si>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</si>
  <si>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</si>
  <si>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</si>
  <si>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</si>
  <si>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</si>
  <si>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</si>
  <si>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</si>
  <si>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</si>
  <si>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</si>
  <si>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</si>
  <si>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</si>
  <si>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</si>
  <si>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</si>
  <si>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</si>
  <si>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</si>
  <si>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</si>
  <si>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</si>
  <si>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</si>
  <si>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</si>
  <si>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</si>
  <si>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</si>
  <si>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</si>
  <si>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</si>
  <si>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</si>
  <si>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</si>
  <si>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</si>
  <si>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</si>
  <si>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</si>
  <si>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</si>
  <si>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</si>
  <si>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</si>
  <si>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</si>
  <si>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</si>
  <si>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</si>
  <si>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</si>
  <si>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</si>
  <si>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</si>
  <si>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</si>
  <si>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</si>
  <si>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</si>
  <si>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</si>
  <si>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</si>
  <si>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</si>
  <si>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</si>
  <si>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</si>
  <si>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</si>
  <si>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</si>
  <si>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</si>
  <si>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</si>
  <si>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</si>
  <si>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</si>
  <si>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</si>
  <si>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</si>
  <si>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</si>
  <si>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</si>
  <si>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</si>
  <si>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</si>
  <si>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</si>
  <si>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</si>
  <si>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</si>
  <si>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</si>
  <si>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</si>
  <si>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</si>
  <si>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</si>
  <si>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</si>
  <si>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</si>
  <si>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</si>
  <si>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</si>
  <si>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</si>
  <si>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</si>
  <si>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</si>
  <si>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</si>
  <si>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</si>
  <si>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</si>
  <si>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</si>
  <si>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</si>
  <si>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</si>
  <si>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</si>
  <si>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</si>
  <si>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</si>
  <si>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</si>
  <si>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</si>
  <si>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</si>
  <si>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</si>
  <si>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</si>
  <si>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</si>
  <si>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</si>
  <si>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</si>
  <si>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</si>
  <si>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</si>
  <si>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</si>
  <si>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</si>
  <si>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</si>
  <si>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</si>
  <si>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</si>
  <si>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</si>
  <si>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</si>
  <si>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</si>
  <si>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</si>
  <si>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</si>
  <si>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</si>
  <si>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</si>
  <si>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</si>
  <si>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</si>
  <si>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</si>
  <si>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</si>
  <si>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</si>
  <si>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</si>
  <si>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</si>
  <si>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</si>
  <si>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</si>
  <si>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</si>
  <si>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</si>
  <si>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</si>
  <si>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</si>
  <si>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</si>
  <si>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</si>
  <si>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</si>
  <si>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</si>
  <si>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</si>
  <si>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</si>
  <si>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</si>
  <si>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</si>
  <si>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</si>
  <si>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</si>
  <si>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</si>
  <si>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</si>
  <si>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</si>
  <si>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</si>
  <si>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</si>
  <si>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</si>
  <si>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</si>
  <si>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</si>
  <si>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</si>
  <si>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</si>
  <si>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</si>
  <si>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</si>
  <si>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</si>
  <si>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</si>
  <si>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</si>
  <si>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</si>
  <si>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</si>
  <si>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</si>
  <si>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</si>
  <si>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</si>
  <si>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</si>
  <si>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</si>
  <si>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</si>
  <si>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</si>
  <si>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</si>
  <si>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</si>
  <si>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</si>
  <si>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</si>
  <si>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</si>
  <si>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</si>
  <si>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</si>
  <si>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</si>
  <si>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</si>
  <si>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</si>
  <si>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</si>
  <si>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</si>
  <si>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</si>
  <si>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</si>
  <si>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</si>
  <si>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</si>
  <si>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</si>
  <si>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</si>
  <si>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</si>
  <si>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</si>
  <si>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</si>
  <si>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</si>
  <si>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</si>
  <si>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</si>
  <si>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</si>
  <si>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</si>
  <si>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</si>
  <si>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</si>
  <si>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</si>
  <si>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</si>
  <si>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</si>
  <si>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</si>
  <si>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</si>
  <si>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</si>
  <si>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</si>
  <si>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</si>
  <si>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</si>
  <si>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</si>
  <si>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</si>
  <si>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</si>
  <si>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</si>
  <si>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</si>
  <si>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</si>
  <si>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</si>
  <si>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</si>
  <si>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</si>
  <si>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</si>
  <si>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</si>
  <si>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</si>
  <si>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</si>
  <si>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</si>
  <si>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</si>
  <si>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</si>
  <si>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</si>
  <si>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</si>
  <si>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</si>
  <si>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</si>
  <si>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</si>
  <si>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</si>
  <si>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</si>
  <si>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</si>
  <si>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</si>
  <si>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</si>
  <si>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</si>
  <si>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</si>
  <si>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</si>
  <si>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</si>
  <si>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</si>
  <si>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</si>
  <si>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</si>
  <si>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</si>
  <si>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</si>
  <si>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</si>
  <si>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</si>
  <si>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</si>
  <si>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</si>
  <si>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</si>
  <si>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</si>
  <si>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</si>
  <si>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</si>
  <si>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</si>
  <si>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</si>
  <si>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</si>
  <si>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</si>
  <si>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</si>
  <si>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</si>
  <si>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</si>
  <si>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</si>
  <si>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</si>
  <si>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</si>
  <si>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</si>
  <si>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</si>
  <si>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</si>
  <si>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</si>
  <si>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</si>
  <si>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</si>
  <si>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</si>
  <si>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</si>
  <si>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</si>
  <si>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</si>
  <si>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</si>
  <si>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</si>
  <si>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</si>
  <si>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</si>
  <si>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</si>
  <si>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</si>
  <si>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</si>
  <si>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</si>
  <si>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</si>
  <si>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</si>
  <si>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</si>
  <si>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</si>
  <si>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</si>
  <si>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</si>
  <si>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</si>
  <si>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</si>
  <si>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</si>
  <si>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</si>
  <si>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</si>
  <si>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</si>
  <si>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</si>
  <si>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</si>
  <si>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</si>
  <si>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</si>
  <si>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</si>
  <si>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</si>
  <si>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</si>
  <si>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</si>
  <si>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</si>
  <si>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</si>
  <si>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</si>
  <si>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</si>
  <si>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</si>
  <si>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</si>
  <si>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</si>
  <si>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</si>
  <si>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</si>
  <si>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</si>
  <si>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</si>
  <si>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</si>
  <si>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</si>
  <si>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</si>
  <si>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</si>
  <si>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</si>
  <si>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</si>
  <si>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</si>
  <si>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</si>
  <si>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</si>
  <si>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</si>
  <si>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</si>
  <si>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</si>
  <si>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</si>
  <si>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</si>
  <si>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</si>
  <si>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</si>
  <si>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</si>
  <si>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</si>
  <si>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</si>
  <si>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</si>
  <si>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</si>
  <si>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</si>
  <si>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</si>
  <si>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</si>
  <si>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</si>
  <si>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</si>
  <si>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</si>
  <si>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</si>
  <si>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</si>
  <si>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</si>
  <si>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</si>
  <si>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</si>
  <si>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</si>
  <si>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</si>
  <si>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</si>
  <si>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</si>
  <si>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</si>
  <si>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</si>
  <si>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</si>
  <si>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</si>
  <si>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</si>
  <si>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</si>
  <si>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</si>
  <si>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</si>
  <si>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</si>
  <si>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</si>
  <si>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</si>
  <si>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</si>
  <si>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</si>
  <si>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</si>
  <si>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</si>
  <si>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</si>
  <si>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</si>
  <si>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</si>
  <si>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</si>
  <si>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</si>
  <si>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</si>
  <si>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</si>
  <si>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</si>
  <si>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</si>
  <si>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</si>
  <si>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</si>
  <si>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</si>
  <si>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</si>
  <si>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</si>
  <si>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</si>
  <si>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</si>
  <si>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</si>
  <si>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</si>
  <si>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</si>
  <si>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</si>
  <si>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</si>
  <si>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</si>
  <si>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</si>
  <si>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</si>
  <si>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</si>
  <si>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</si>
  <si>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</si>
  <si>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</si>
  <si>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</si>
  <si>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</si>
  <si>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</si>
  <si>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</si>
  <si>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</si>
  <si>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</si>
  <si>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</si>
  <si>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</si>
  <si>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</si>
  <si>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</si>
  <si>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</si>
  <si>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</si>
  <si>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</si>
  <si>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</si>
  <si>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</si>
  <si>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</si>
  <si>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</si>
  <si>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</si>
  <si>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</si>
  <si>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</si>
  <si>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</si>
  <si>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</si>
  <si>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</si>
  <si>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</si>
  <si>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</si>
  <si>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</si>
  <si>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</si>
  <si>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</si>
  <si>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</si>
  <si>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</si>
  <si>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</si>
  <si>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</si>
  <si>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</si>
  <si>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</si>
  <si>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</si>
  <si>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</si>
  <si>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</si>
  <si>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</si>
  <si>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</si>
  <si>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</si>
  <si>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</si>
  <si>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</si>
  <si>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</si>
  <si>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</si>
  <si>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</si>
  <si>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</si>
  <si>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</si>
  <si>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</si>
  <si>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</si>
  <si>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</si>
  <si>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</si>
  <si>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</si>
  <si>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</si>
  <si>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</si>
  <si>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</si>
  <si>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</si>
  <si>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</si>
  <si>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</si>
  <si>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</si>
  <si>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</si>
  <si>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</si>
  <si>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</si>
  <si>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</si>
  <si>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</si>
  <si>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</si>
  <si>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</si>
  <si>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</si>
  <si>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</si>
  <si>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</si>
  <si>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</si>
  <si>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</si>
  <si>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</si>
  <si>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</si>
  <si>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</si>
  <si>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</si>
  <si>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</si>
  <si>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</si>
  <si>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</si>
  <si>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</si>
  <si>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</si>
  <si>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</si>
  <si>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</si>
  <si>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</si>
  <si>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</si>
  <si>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</si>
  <si>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</si>
  <si>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</si>
  <si>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</si>
  <si>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</si>
  <si>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</si>
  <si>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</si>
  <si>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</si>
  <si>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</si>
  <si>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</si>
  <si>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</si>
  <si>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</si>
  <si>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</si>
  <si>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</si>
  <si>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</si>
  <si>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</si>
  <si>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</si>
  <si>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</si>
  <si>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</si>
  <si>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</si>
  <si>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</si>
  <si>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</si>
  <si>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</si>
  <si>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</si>
  <si>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</si>
  <si>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</si>
  <si>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</si>
  <si>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</si>
  <si>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</si>
  <si>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</si>
  <si>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</si>
  <si>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</si>
  <si>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</si>
  <si>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</si>
  <si>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</si>
  <si>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</si>
  <si>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</si>
  <si>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</si>
  <si>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</si>
  <si>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</si>
  <si>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</si>
  <si>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</si>
  <si>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</si>
  <si>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</si>
  <si>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</si>
  <si>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</si>
  <si>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</si>
  <si>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</si>
  <si>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</si>
  <si>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</si>
  <si>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</si>
  <si>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</si>
  <si>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</si>
  <si>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</si>
  <si>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</si>
  <si>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</si>
  <si>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</si>
  <si>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</si>
  <si>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</si>
  <si>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</si>
  <si>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</si>
  <si>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</si>
  <si>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</si>
  <si>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</si>
  <si>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</si>
  <si>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</si>
  <si>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</si>
  <si>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</si>
  <si>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</si>
  <si>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</si>
  <si>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</si>
  <si>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</si>
  <si>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</si>
  <si>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</si>
  <si>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</si>
  <si>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</si>
  <si>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</si>
  <si>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</si>
  <si>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</si>
  <si>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</si>
  <si>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</si>
  <si>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</si>
  <si>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</si>
  <si>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</si>
  <si>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</si>
  <si>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</si>
  <si>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</si>
  <si>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</si>
  <si>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</si>
  <si>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</si>
  <si>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</si>
  <si>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</si>
  <si>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</si>
  <si>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</si>
  <si>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</si>
  <si>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</si>
  <si>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</si>
  <si>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</si>
  <si>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</si>
  <si>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</si>
  <si>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</si>
  <si>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</si>
  <si>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</si>
  <si>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</si>
  <si>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</si>
  <si>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</si>
  <si>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</si>
  <si>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</si>
  <si>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</si>
  <si>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</si>
  <si>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</si>
  <si>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</si>
  <si>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</si>
  <si>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</si>
  <si>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</si>
  <si>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</si>
  <si>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</si>
  <si>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</si>
  <si>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</si>
  <si>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</si>
  <si>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</si>
  <si>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</si>
  <si>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</si>
  <si>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</si>
  <si>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</si>
  <si>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</si>
  <si>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</si>
  <si>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</si>
  <si>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</si>
  <si>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</si>
  <si>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</si>
  <si>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</si>
  <si>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</si>
  <si>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</si>
  <si>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</si>
  <si>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</si>
  <si>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</si>
  <si>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</si>
  <si>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</si>
  <si>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</si>
  <si>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</si>
  <si>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</si>
  <si>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</si>
  <si>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</si>
  <si>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</si>
  <si>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</si>
  <si>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</si>
  <si>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</si>
  <si>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</si>
  <si>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</si>
  <si>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</si>
  <si>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</si>
  <si>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</si>
  <si>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</si>
  <si>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</si>
  <si>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</si>
  <si>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</si>
  <si>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</si>
  <si>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</si>
  <si>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</si>
  <si>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</si>
  <si>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</si>
  <si>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</si>
  <si>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</si>
  <si>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</si>
  <si>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</si>
  <si>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</si>
  <si>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</si>
  <si>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</si>
  <si>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</si>
  <si>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</si>
  <si>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</si>
  <si>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</si>
  <si>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</si>
  <si>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</si>
  <si>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</si>
  <si>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</si>
  <si>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</si>
  <si>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</si>
  <si>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</si>
  <si>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</si>
  <si>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</si>
  <si>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</si>
  <si>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</si>
  <si>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</si>
  <si>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</si>
  <si>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</si>
  <si>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</si>
  <si>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</si>
  <si>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</si>
  <si>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</si>
  <si>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</si>
  <si>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</si>
  <si>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</si>
  <si>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</si>
  <si>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</si>
  <si>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</si>
  <si>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</si>
  <si>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</si>
  <si>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</si>
  <si>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</si>
  <si>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</si>
  <si>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</si>
  <si>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</si>
  <si>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</si>
  <si>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</si>
  <si>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</si>
  <si>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</si>
  <si>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</si>
  <si>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</si>
  <si>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</si>
  <si>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</si>
  <si>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</si>
  <si>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</si>
  <si>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</si>
  <si>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</si>
  <si>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</si>
  <si>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</si>
  <si>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</si>
  <si>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</si>
  <si>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</si>
  <si>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</si>
  <si>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</si>
  <si>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</si>
  <si>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</si>
  <si>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</si>
  <si>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</si>
  <si>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</si>
  <si>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</si>
  <si>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</si>
  <si>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</si>
  <si>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</si>
  <si>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</si>
  <si>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</si>
  <si>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</si>
  <si>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</si>
  <si>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</si>
  <si>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</si>
  <si>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</si>
  <si>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</si>
  <si>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</si>
  <si>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</si>
  <si>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</si>
  <si>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</si>
  <si>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</si>
  <si>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</si>
  <si>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</si>
  <si>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</si>
  <si>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</si>
  <si>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</si>
  <si>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</si>
  <si>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</si>
  <si>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</si>
  <si>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</si>
  <si>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</si>
  <si>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</si>
  <si>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</si>
  <si>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</si>
  <si>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</si>
  <si>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</si>
  <si>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</si>
  <si>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</si>
  <si>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</si>
  <si>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</si>
  <si>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</si>
  <si>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</si>
  <si>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</si>
  <si>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</si>
  <si>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</si>
  <si>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</si>
  <si>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</si>
  <si>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</si>
  <si>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</si>
  <si>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</si>
  <si>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</si>
  <si>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</si>
  <si>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</si>
  <si>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</si>
  <si>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</si>
  <si>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</si>
  <si>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</si>
  <si>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</si>
  <si>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</si>
  <si>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</si>
  <si>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</si>
  <si>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</si>
  <si>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</si>
  <si>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</si>
  <si>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</si>
  <si>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</si>
  <si>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</si>
  <si>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</si>
  <si>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</si>
  <si>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</si>
  <si>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</si>
  <si>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</si>
  <si>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</si>
  <si>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</si>
  <si>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</si>
  <si>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</si>
  <si>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</si>
  <si>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</si>
  <si>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</si>
  <si>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</si>
  <si>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</si>
  <si>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</si>
  <si>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</si>
  <si>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</si>
  <si>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</si>
  <si>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</si>
  <si>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</si>
  <si>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</si>
  <si>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</si>
  <si>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</si>
  <si>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</si>
  <si>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</si>
  <si>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</si>
  <si>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</si>
  <si>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</si>
  <si>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</si>
  <si>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</si>
  <si>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</si>
  <si>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</si>
  <si>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</si>
  <si>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</si>
  <si>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</si>
  <si>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</si>
  <si>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</si>
  <si>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</si>
  <si>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</si>
  <si>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</si>
  <si>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</si>
  <si>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</si>
  <si>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</si>
  <si>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</si>
  <si>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</si>
  <si>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</si>
  <si>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</si>
  <si>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</si>
  <si>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</si>
  <si>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</si>
  <si>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</si>
  <si>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</si>
  <si>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</si>
  <si>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</si>
  <si>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</si>
  <si>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</si>
  <si>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</si>
  <si>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</si>
  <si>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</si>
  <si>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</si>
  <si>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</si>
  <si>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</si>
  <si>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</si>
  <si>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</si>
  <si>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</si>
  <si>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</si>
  <si>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</si>
  <si>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</si>
  <si>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</si>
  <si>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</si>
  <si>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</si>
  <si>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</si>
  <si>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</si>
  <si>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</si>
  <si>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</si>
  <si>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</si>
  <si>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</si>
  <si>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</si>
  <si>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</si>
  <si>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</si>
  <si>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</si>
  <si>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</si>
  <si>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</si>
  <si>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</si>
  <si>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</si>
  <si>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</si>
  <si>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</si>
  <si>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</si>
  <si>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</si>
  <si>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</si>
  <si>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</si>
  <si>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</si>
  <si>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</si>
  <si>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</si>
  <si>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</si>
  <si>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</si>
  <si>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</si>
  <si>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</si>
  <si>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</si>
  <si>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</si>
  <si>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</si>
  <si>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</si>
  <si>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</si>
  <si>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</si>
  <si>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</si>
  <si>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</si>
  <si>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</si>
  <si>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</si>
  <si>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</si>
  <si>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</si>
  <si>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</si>
  <si>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</si>
  <si>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</si>
  <si>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</si>
  <si>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</si>
  <si>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</si>
  <si>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</si>
  <si>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</si>
  <si>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</si>
  <si>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</si>
  <si>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</si>
  <si>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</si>
  <si>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</si>
  <si>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</si>
  <si>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</si>
  <si>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</si>
  <si>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</si>
  <si>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</si>
  <si>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</si>
  <si>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</si>
  <si>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</si>
  <si>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</si>
  <si>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</si>
  <si>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</si>
  <si>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</si>
  <si>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</si>
  <si>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</si>
  <si>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</si>
  <si>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</si>
  <si>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</si>
  <si>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</si>
  <si>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</si>
  <si>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</si>
  <si>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</si>
  <si>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</si>
  <si>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</si>
  <si>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</si>
  <si>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</si>
  <si>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</si>
  <si>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</si>
  <si>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</si>
  <si>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</si>
  <si>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</si>
  <si>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</si>
  <si>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</si>
  <si>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</si>
  <si>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</si>
  <si>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</si>
  <si>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</si>
  <si>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</si>
  <si>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</si>
  <si>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</si>
  <si>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</si>
  <si>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</si>
  <si>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</si>
  <si>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</si>
  <si>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</si>
  <si>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</si>
  <si>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</si>
  <si>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</si>
  <si>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</si>
  <si>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</si>
  <si>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</si>
  <si>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</si>
  <si>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</si>
  <si>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</si>
  <si>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</si>
  <si>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</si>
  <si>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</si>
  <si>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</si>
  <si>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</si>
  <si>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</si>
  <si>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</si>
  <si>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</si>
  <si>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</si>
  <si>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</si>
  <si>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</si>
  <si>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</si>
  <si>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</si>
  <si>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</si>
  <si>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</si>
  <si>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</si>
  <si>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</si>
  <si>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</si>
  <si>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</si>
  <si>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</si>
  <si>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</si>
  <si>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</si>
  <si>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</si>
  <si>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</si>
  <si>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</si>
  <si>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</si>
  <si>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</si>
  <si>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</si>
  <si>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</si>
  <si>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</si>
  <si>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</si>
  <si>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</si>
  <si>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</si>
  <si>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</si>
  <si>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</si>
  <si>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</si>
  <si>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</si>
  <si>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</si>
  <si>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</si>
  <si>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</si>
  <si>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</si>
  <si>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</si>
  <si>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</si>
  <si>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</si>
  <si>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</si>
  <si>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</si>
  <si>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</si>
  <si>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</si>
  <si>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</si>
  <si>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</si>
  <si>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</si>
  <si>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</si>
  <si>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</si>
  <si>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</si>
  <si>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</si>
  <si>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</si>
  <si>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</si>
  <si>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</si>
  <si>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</si>
  <si>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</si>
  <si>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</si>
  <si>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</si>
  <si>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</si>
  <si>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</si>
  <si>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</si>
  <si>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</si>
  <si>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</si>
  <si>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</si>
  <si>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</si>
  <si>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</si>
  <si>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</si>
  <si>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</si>
  <si>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</si>
  <si>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</si>
  <si>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</si>
  <si>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</si>
  <si>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</si>
  <si>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</si>
  <si>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</si>
  <si>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</si>
  <si>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</si>
  <si>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</si>
  <si>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</si>
  <si>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</si>
  <si>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</si>
  <si>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</si>
  <si>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</si>
  <si>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</si>
  <si>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</si>
  <si>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</si>
  <si>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</si>
  <si>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</si>
  <si>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</si>
  <si>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</si>
  <si>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</si>
  <si>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</si>
  <si>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</si>
  <si>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</si>
  <si>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</si>
  <si>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</si>
  <si>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</si>
  <si>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</si>
  <si>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</si>
  <si>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</si>
  <si>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</si>
  <si>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</si>
  <si>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</si>
  <si>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</si>
  <si>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</si>
  <si>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</si>
  <si>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</si>
  <si>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</si>
  <si>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</si>
  <si>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</si>
  <si>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</si>
  <si>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</si>
  <si>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</si>
  <si>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</si>
  <si>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</si>
  <si>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</si>
  <si>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</si>
  <si>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</si>
  <si>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</si>
  <si>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</si>
  <si>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</si>
  <si>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</si>
  <si>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</si>
  <si>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</si>
  <si>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</si>
  <si>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</si>
  <si>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</si>
  <si>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</si>
  <si>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</si>
  <si>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</si>
  <si>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</si>
  <si>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</si>
  <si>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</si>
  <si>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</si>
  <si>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</si>
  <si>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</si>
  <si>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</si>
  <si>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</si>
  <si>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</si>
  <si>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</si>
  <si>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</si>
  <si>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</si>
  <si>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</si>
  <si>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</si>
  <si>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</si>
  <si>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</si>
  <si>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</si>
  <si>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</si>
  <si>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</si>
  <si>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</si>
  <si>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</si>
  <si>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</si>
  <si>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</si>
  <si>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</si>
  <si>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</si>
  <si>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</si>
  <si>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</si>
  <si>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</si>
  <si>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</si>
  <si>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</si>
  <si>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</si>
  <si>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</si>
  <si>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</si>
  <si>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</si>
  <si>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</si>
  <si>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</si>
  <si>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</si>
  <si>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</si>
  <si>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</si>
  <si>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</si>
  <si>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</si>
  <si>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</si>
  <si>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</si>
  <si>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</si>
  <si>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</si>
  <si>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</si>
  <si>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</si>
  <si>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</si>
  <si>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</si>
  <si>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</si>
  <si>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</si>
  <si>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</si>
  <si>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</si>
  <si>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</si>
  <si>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</si>
  <si>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</si>
  <si>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</si>
  <si>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</si>
  <si>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</si>
  <si>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</si>
  <si>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</si>
  <si>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</si>
  <si>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</si>
  <si>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</si>
  <si>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</si>
  <si>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</si>
  <si>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</si>
  <si>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</si>
  <si>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</si>
  <si>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</si>
  <si>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</si>
  <si>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</si>
  <si>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</si>
  <si>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</si>
  <si>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</si>
  <si>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</si>
  <si>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</si>
  <si>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</si>
  <si>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</si>
  <si>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</si>
  <si>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</si>
  <si>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</si>
  <si>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</si>
  <si>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</si>
  <si>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</si>
  <si>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</si>
  <si>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</si>
  <si>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</si>
  <si>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</si>
  <si>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</si>
  <si>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</si>
  <si>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</si>
  <si>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</si>
  <si>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</si>
  <si>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</si>
  <si>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</si>
  <si>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</si>
  <si>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</si>
  <si>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</si>
  <si>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</si>
  <si>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</si>
  <si>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</si>
  <si>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</si>
  <si>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</si>
  <si>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</si>
  <si>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</si>
  <si>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</si>
  <si>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</si>
  <si>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</si>
  <si>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</si>
  <si>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</si>
  <si>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</si>
  <si>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</si>
  <si>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</si>
  <si>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</si>
  <si>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</si>
  <si>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</si>
  <si>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</si>
  <si>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</si>
  <si>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</si>
  <si>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</si>
  <si>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</si>
  <si>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</si>
  <si>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</si>
  <si>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</si>
  <si>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</si>
  <si>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</si>
  <si>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</si>
  <si>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</si>
  <si>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</si>
  <si>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</si>
  <si>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</si>
  <si>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</si>
  <si>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</si>
  <si>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</si>
  <si>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</si>
  <si>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</si>
  <si>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</si>
  <si>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</si>
  <si>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</si>
  <si>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</si>
  <si>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</si>
  <si>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</si>
  <si>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</si>
  <si>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</si>
  <si>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</si>
  <si>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</si>
  <si>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</si>
  <si>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</si>
  <si>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</si>
  <si>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</si>
  <si>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</si>
  <si>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</si>
  <si>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</si>
  <si>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</si>
  <si>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</si>
  <si>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</si>
  <si>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</si>
  <si>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</si>
  <si>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</si>
  <si>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</si>
  <si>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</si>
  <si>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</si>
  <si>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</si>
  <si>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</si>
  <si>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</si>
  <si>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</si>
  <si>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</si>
  <si>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</si>
  <si>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</si>
  <si>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</si>
  <si>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</si>
  <si>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</si>
  <si>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</si>
  <si>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</si>
  <si>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</si>
  <si>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</si>
  <si>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</si>
  <si>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</si>
  <si>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</si>
  <si>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</si>
  <si>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</si>
  <si>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</si>
  <si>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</si>
  <si>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</si>
  <si>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</si>
  <si>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</si>
  <si>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</si>
  <si>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</si>
  <si>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</si>
  <si>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</si>
  <si>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</si>
  <si>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</si>
  <si>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</si>
  <si>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</si>
  <si>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</si>
  <si>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</si>
  <si>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</si>
  <si>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</si>
  <si>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</si>
  <si>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</si>
  <si>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</si>
  <si>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</si>
  <si>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</si>
  <si>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</si>
  <si>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</si>
  <si>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</si>
  <si>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</si>
  <si>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</si>
  <si>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</si>
  <si>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</si>
  <si>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</si>
  <si>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</si>
  <si>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</si>
  <si>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</si>
  <si>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</si>
  <si>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</si>
  <si>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</si>
  <si>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</si>
  <si>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</si>
  <si>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</si>
  <si>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</si>
  <si>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</si>
  <si>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</si>
  <si>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</si>
  <si>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</si>
  <si>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</si>
  <si>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</si>
  <si>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</si>
  <si>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</si>
  <si>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</si>
  <si>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</si>
  <si>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</si>
  <si>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</si>
  <si>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</si>
  <si>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</si>
  <si>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</si>
  <si>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</si>
  <si>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</si>
  <si>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</si>
  <si>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</si>
  <si>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</si>
  <si>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</si>
  <si>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</si>
  <si>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</si>
  <si>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</si>
  <si>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</si>
  <si>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</si>
  <si>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</si>
  <si>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</si>
  <si>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</si>
  <si>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</si>
  <si>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</si>
  <si>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</si>
  <si>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</si>
  <si>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</si>
  <si>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</si>
  <si>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</si>
  <si>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</si>
  <si>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</si>
  <si>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</si>
  <si>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</si>
  <si>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</si>
  <si>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</si>
  <si>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</si>
  <si>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</si>
  <si>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</si>
  <si>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</si>
  <si>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</si>
  <si>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</si>
  <si>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</si>
  <si>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</si>
  <si>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</si>
  <si>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</si>
  <si>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</si>
  <si>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</si>
  <si>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</si>
  <si>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</si>
  <si>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</si>
  <si>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</si>
  <si>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</si>
  <si>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</si>
  <si>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</si>
  <si>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</si>
  <si>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</si>
  <si>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</si>
  <si>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</si>
  <si>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</si>
  <si>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</si>
  <si>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</si>
  <si>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</si>
  <si>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</si>
  <si>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</si>
  <si>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</si>
  <si>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</si>
  <si>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</si>
  <si>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</si>
  <si>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</si>
  <si>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</si>
  <si>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</si>
  <si>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</si>
  <si>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</si>
  <si>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</si>
  <si>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</si>
  <si>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</si>
  <si>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</si>
  <si>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</si>
  <si>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</si>
  <si>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</si>
  <si>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</si>
  <si>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</si>
  <si>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</si>
  <si>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</si>
  <si>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</si>
  <si>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</si>
  <si>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</si>
  <si>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</si>
  <si>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</si>
  <si>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</si>
  <si>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</si>
  <si>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</si>
  <si>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</si>
  <si>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</si>
  <si>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</si>
  <si>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</si>
  <si>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</si>
  <si>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</si>
  <si>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</si>
  <si>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</si>
  <si>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</si>
  <si>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</si>
  <si>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</si>
  <si>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</si>
  <si>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</si>
  <si>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</si>
  <si>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</si>
  <si>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</si>
  <si>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</si>
  <si>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</si>
  <si>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</si>
  <si>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</si>
  <si>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</si>
  <si>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</si>
  <si>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</si>
  <si>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</si>
  <si>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</si>
  <si>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</si>
  <si>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</si>
  <si>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</si>
  <si>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</si>
  <si>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</si>
  <si>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</si>
  <si>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</si>
  <si>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</si>
  <si>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</si>
  <si>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</si>
  <si>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</si>
  <si>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</si>
  <si>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</si>
  <si>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</si>
  <si>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</si>
  <si>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</si>
  <si>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</si>
  <si>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</si>
  <si>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</si>
  <si>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</si>
  <si>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</si>
  <si>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</si>
  <si>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</si>
  <si>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</si>
  <si>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</si>
  <si>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</si>
  <si>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</si>
  <si>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</si>
  <si>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</si>
  <si>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</si>
  <si>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</si>
  <si>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</si>
  <si>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</si>
  <si>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</si>
  <si>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</si>
  <si>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</si>
  <si>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</si>
  <si>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</si>
  <si>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</si>
  <si>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</si>
  <si>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</si>
  <si>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</si>
  <si>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</si>
  <si>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</si>
  <si>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</si>
  <si>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</si>
  <si>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</si>
  <si>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</si>
  <si>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</si>
  <si>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</si>
  <si>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</si>
  <si>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</si>
  <si>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</si>
  <si>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</si>
  <si>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</si>
  <si>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</si>
  <si>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</si>
  <si>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</si>
  <si>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</si>
  <si>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</si>
  <si>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</si>
  <si>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</si>
  <si>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</si>
  <si>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</si>
  <si>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</si>
  <si>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</si>
  <si>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</si>
  <si>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</si>
  <si>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</si>
  <si>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</si>
  <si>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</si>
  <si>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</si>
  <si>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</si>
  <si>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</si>
  <si>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</si>
  <si>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</si>
  <si>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</si>
  <si>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</si>
  <si>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</si>
  <si>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</si>
  <si>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</si>
  <si>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</si>
  <si>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</si>
  <si>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</si>
  <si>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</si>
  <si>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</si>
  <si>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</si>
  <si>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</si>
  <si>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</si>
  <si>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</si>
  <si>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</si>
  <si>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</si>
  <si>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</si>
  <si>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</si>
  <si>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</si>
  <si>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</si>
  <si>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</si>
  <si>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</si>
  <si>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</si>
  <si>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</si>
  <si>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</si>
  <si>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</si>
  <si>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</si>
  <si>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</si>
  <si>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</si>
  <si>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</si>
  <si>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</si>
  <si>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</si>
  <si>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</si>
  <si>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</si>
  <si>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</si>
  <si>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</si>
  <si>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</si>
  <si>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</si>
  <si>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</si>
  <si>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</si>
  <si>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</si>
  <si>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</si>
  <si>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</si>
  <si>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</si>
  <si>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</si>
  <si>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</si>
  <si>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</si>
  <si>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</si>
  <si>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</si>
  <si>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</si>
  <si>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</si>
  <si>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</si>
  <si>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</si>
  <si>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</si>
  <si>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</si>
  <si>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</si>
  <si>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</si>
  <si>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</si>
  <si>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</si>
  <si>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</si>
  <si>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</si>
  <si>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</si>
  <si>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</si>
  <si>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</si>
  <si>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</si>
  <si>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</si>
  <si>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</si>
  <si>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</si>
  <si>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</si>
  <si>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</si>
  <si>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</si>
  <si>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</si>
  <si>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</si>
  <si>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</si>
  <si>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</si>
  <si>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</si>
  <si>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</si>
  <si>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</si>
  <si>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</si>
  <si>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</si>
  <si>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</si>
  <si>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</si>
  <si>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</si>
  <si>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</si>
  <si>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</si>
  <si>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</si>
  <si>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</si>
  <si>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</si>
  <si>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</si>
  <si>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</si>
  <si>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</si>
  <si>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</si>
  <si>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</si>
  <si>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</si>
  <si>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</si>
  <si>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</si>
  <si>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</si>
  <si>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</si>
  <si>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</si>
  <si>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</si>
  <si>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</si>
  <si>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</si>
  <si>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</si>
  <si>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</si>
  <si>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</si>
  <si>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</si>
  <si>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</si>
  <si>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</si>
  <si>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</si>
  <si>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</si>
  <si>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</si>
  <si>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</si>
  <si>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</si>
  <si>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</si>
  <si>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</si>
  <si>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</si>
  <si>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</si>
  <si>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</si>
  <si>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</si>
  <si>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</si>
  <si>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</si>
  <si>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</si>
  <si>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</si>
  <si>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</si>
  <si>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</si>
  <si>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</si>
  <si>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</si>
  <si>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</si>
  <si>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</si>
  <si>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</si>
  <si>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</si>
  <si>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</si>
  <si>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</si>
  <si>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</si>
  <si>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</si>
  <si>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</si>
  <si>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</si>
  <si>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</si>
  <si>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</si>
  <si>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</si>
  <si>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</si>
  <si>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</si>
  <si>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</si>
  <si>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</si>
  <si>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</si>
  <si>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</si>
  <si>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</si>
  <si>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</si>
  <si>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</si>
  <si>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</si>
  <si>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</si>
  <si>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</si>
  <si>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</si>
  <si>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</si>
  <si>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</si>
  <si>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</si>
  <si>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</si>
  <si>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</si>
  <si>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</si>
  <si>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</si>
  <si>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</si>
  <si>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</si>
  <si>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</si>
  <si>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</si>
  <si>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</si>
  <si>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</si>
  <si>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</si>
  <si>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</si>
  <si>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</si>
  <si>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</si>
  <si>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</si>
  <si>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</si>
  <si>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</si>
  <si>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</si>
  <si>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</si>
  <si>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</si>
  <si>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</si>
  <si>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</si>
  <si>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</si>
  <si>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</si>
  <si>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</si>
  <si>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</si>
  <si>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</si>
  <si>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</si>
  <si>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</si>
  <si>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</si>
  <si>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</si>
  <si>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</si>
  <si>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</si>
  <si>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</si>
  <si>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</si>
  <si>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</si>
  <si>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</si>
  <si>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</si>
  <si>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</si>
  <si>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</si>
  <si>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</si>
  <si>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</si>
  <si>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</si>
  <si>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</si>
  <si>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</si>
  <si>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</si>
  <si>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</si>
  <si>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</si>
  <si>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</si>
  <si>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</si>
  <si>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</si>
  <si>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</si>
  <si>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</si>
  <si>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</si>
  <si>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</si>
  <si>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</si>
  <si>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</si>
  <si>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</si>
  <si>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</si>
  <si>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</si>
  <si>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</si>
  <si>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</si>
  <si>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</si>
  <si>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</si>
  <si>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</si>
  <si>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</si>
  <si>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</si>
  <si>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</si>
  <si>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</si>
  <si>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</si>
  <si>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</si>
  <si>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</si>
  <si>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</si>
  <si>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</si>
  <si>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</si>
  <si>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</si>
  <si>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</si>
  <si>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</si>
  <si>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</si>
  <si>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</si>
  <si>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</si>
  <si>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</si>
  <si>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</si>
  <si>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</si>
  <si>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</si>
  <si>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</si>
  <si>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</si>
  <si>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</si>
  <si>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</si>
  <si>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</si>
  <si>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</si>
  <si>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</si>
  <si>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</si>
  <si>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</si>
  <si>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</si>
  <si>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</si>
  <si>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</si>
  <si>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</si>
  <si>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</si>
  <si>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</si>
  <si>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</si>
  <si>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</si>
  <si>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</si>
  <si>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</si>
  <si>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</si>
  <si>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</si>
  <si>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</si>
  <si>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</si>
  <si>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</si>
  <si>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</si>
  <si>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</si>
  <si>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</si>
  <si>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</si>
  <si>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</si>
  <si>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</si>
  <si>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</si>
  <si>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</si>
  <si>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</si>
  <si>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</si>
  <si>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</si>
  <si>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</si>
  <si>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</si>
  <si>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</si>
  <si>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</si>
  <si>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</si>
  <si>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</si>
  <si>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</si>
  <si>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</si>
  <si>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</si>
  <si>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</si>
  <si>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</si>
  <si>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</si>
  <si>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</si>
  <si>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</si>
  <si>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</si>
  <si>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</si>
  <si>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</si>
  <si>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</si>
  <si>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</si>
  <si>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</si>
  <si>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</si>
  <si>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</si>
  <si>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</si>
  <si>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</si>
  <si>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</si>
  <si>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</si>
  <si>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</si>
  <si>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</si>
  <si>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</si>
  <si>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</si>
  <si>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</si>
  <si>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</si>
  <si>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</si>
  <si>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</si>
  <si>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</si>
  <si>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</si>
  <si>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</si>
  <si>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</si>
  <si>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</si>
  <si>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</si>
  <si>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</si>
  <si>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</si>
  <si>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</si>
  <si>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</si>
  <si>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</si>
  <si>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</si>
  <si>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</si>
  <si>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</si>
  <si>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</si>
  <si>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</si>
  <si>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</si>
  <si>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</si>
  <si>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</si>
  <si>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</si>
  <si>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</si>
  <si>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</si>
  <si>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</si>
  <si>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</si>
  <si>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</si>
  <si>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</si>
  <si>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</si>
  <si>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</si>
  <si>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</si>
  <si>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</si>
  <si>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</si>
  <si>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</si>
  <si>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</si>
  <si>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</si>
  <si>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</si>
  <si>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</si>
  <si>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</si>
  <si>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</si>
  <si>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</si>
  <si>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</si>
  <si>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</si>
  <si>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</si>
  <si>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</si>
  <si>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</si>
  <si>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</si>
  <si>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</si>
  <si>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</si>
  <si>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</si>
  <si>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</si>
  <si>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</si>
  <si>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</si>
  <si>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</si>
  <si>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</si>
  <si>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</si>
  <si>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</si>
  <si>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</si>
  <si>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</si>
  <si>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</si>
  <si>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</si>
  <si>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</si>
  <si>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</si>
  <si>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</si>
  <si>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</si>
  <si>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</si>
  <si>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</si>
  <si>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</si>
  <si>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</si>
  <si>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</si>
  <si>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</si>
  <si>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</si>
  <si>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</si>
  <si>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</si>
  <si>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</si>
  <si>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</si>
  <si>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</si>
  <si>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</si>
  <si>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</si>
  <si>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</si>
  <si>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</si>
  <si>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</si>
  <si>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</si>
  <si>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</si>
  <si>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</si>
  <si>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</si>
  <si>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</si>
  <si>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</si>
  <si>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</si>
  <si>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</si>
  <si>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</si>
  <si>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</si>
  <si>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</si>
  <si>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</si>
  <si>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</si>
  <si>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</si>
  <si>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</si>
  <si>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</si>
  <si>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</si>
  <si>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</si>
  <si>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</si>
  <si>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</si>
  <si>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</si>
  <si>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</si>
  <si>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</si>
  <si>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</si>
  <si>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</si>
  <si>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</si>
  <si>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</si>
  <si>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</si>
  <si>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</si>
  <si>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</si>
  <si>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</si>
  <si>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</si>
  <si>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</si>
  <si>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</si>
  <si>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</si>
  <si>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</si>
  <si>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</si>
  <si>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</si>
  <si>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</si>
  <si>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</si>
  <si>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</si>
  <si>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</si>
  <si>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</si>
  <si>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</si>
  <si>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</si>
  <si>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</si>
  <si>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</si>
  <si>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</si>
  <si>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</si>
  <si>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</si>
  <si>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</si>
  <si>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</si>
  <si>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</si>
  <si>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</si>
  <si>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</si>
  <si>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</si>
  <si>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</si>
  <si>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</si>
  <si>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</si>
  <si>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</si>
  <si>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</si>
  <si>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</si>
  <si>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</si>
  <si>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</si>
  <si>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</si>
  <si>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</si>
  <si>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</si>
  <si>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</si>
  <si>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</si>
  <si>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</si>
  <si>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</si>
  <si>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</si>
  <si>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</si>
  <si>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</si>
  <si>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</si>
  <si>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</si>
  <si>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</si>
  <si>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</si>
  <si>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</si>
  <si>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</si>
  <si>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</si>
  <si>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</si>
  <si>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</si>
  <si>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</si>
  <si>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</si>
  <si>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</si>
  <si>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</si>
  <si>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</si>
  <si>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</si>
  <si>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</si>
  <si>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</si>
  <si>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</si>
  <si>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</si>
  <si>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</si>
  <si>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</si>
  <si>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</si>
  <si>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</si>
  <si>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</si>
  <si>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</si>
  <si>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</si>
  <si>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</si>
  <si>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</si>
  <si>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</si>
  <si>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</si>
  <si>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</si>
  <si>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</si>
  <si>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</si>
  <si>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</si>
  <si>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</si>
  <si>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</si>
  <si>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</si>
  <si>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</si>
  <si>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</si>
  <si>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</si>
  <si>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</si>
  <si>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</si>
  <si>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</si>
  <si>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</si>
  <si>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</si>
  <si>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</si>
  <si>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</si>
  <si>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</si>
  <si>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</si>
  <si>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</si>
  <si>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</si>
  <si>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</si>
  <si>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</si>
  <si>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</si>
  <si>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</si>
  <si>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</si>
  <si>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</si>
  <si>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</si>
  <si>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</si>
  <si>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</si>
  <si>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</si>
  <si>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</si>
  <si>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</si>
  <si>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</si>
  <si>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</si>
  <si>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</si>
  <si>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</si>
  <si>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</si>
  <si>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</si>
  <si>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</si>
  <si>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</si>
  <si>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</si>
  <si>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</si>
  <si>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</si>
  <si>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</si>
  <si>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</si>
  <si>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</si>
  <si>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</si>
  <si>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</si>
  <si>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</si>
  <si>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</si>
  <si>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</si>
  <si>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</si>
  <si>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</si>
  <si>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</si>
  <si>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</si>
  <si>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</si>
  <si>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</si>
  <si>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</si>
  <si>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</si>
  <si>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</si>
  <si>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</si>
  <si>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</si>
  <si>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</si>
  <si>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</si>
  <si>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</si>
  <si>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</si>
  <si>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</si>
  <si>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</si>
  <si>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</si>
  <si>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</si>
  <si>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</si>
  <si>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</si>
  <si>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</si>
  <si>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</si>
  <si>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</si>
  <si>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</si>
  <si>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</si>
  <si>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</si>
  <si>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</si>
  <si>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</si>
  <si>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</si>
  <si>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</si>
  <si>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</si>
  <si>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</si>
  <si>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</si>
  <si>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</si>
  <si>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</si>
  <si>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</si>
  <si>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</si>
  <si>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</si>
  <si>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</si>
  <si>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</si>
  <si>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</si>
  <si>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</si>
  <si>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</si>
  <si>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</si>
  <si>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</si>
  <si>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</si>
  <si>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</si>
  <si>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</si>
  <si>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</si>
  <si>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</si>
  <si>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</si>
  <si>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</si>
  <si>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</si>
  <si>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</si>
  <si>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</si>
  <si>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</si>
  <si>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</si>
  <si>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</si>
  <si>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</si>
  <si>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</si>
  <si>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</si>
  <si>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</si>
  <si>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</si>
  <si>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</si>
  <si>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</si>
  <si>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</si>
  <si>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</si>
  <si>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</si>
  <si>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</si>
  <si>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</si>
  <si>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</si>
  <si>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</si>
  <si>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</si>
  <si>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</si>
  <si>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</si>
  <si>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</si>
  <si>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</si>
  <si>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</si>
  <si>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</si>
  <si>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</si>
  <si>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</si>
  <si>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</si>
  <si>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</si>
  <si>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</si>
  <si>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</si>
  <si>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</si>
  <si>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</si>
  <si>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</si>
  <si>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</si>
  <si>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</si>
  <si>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</si>
  <si>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</si>
  <si>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</si>
  <si>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</si>
  <si>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</si>
  <si>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</si>
  <si>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</si>
  <si>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</si>
  <si>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</si>
  <si>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</si>
  <si>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</si>
  <si>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</si>
  <si>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</si>
  <si>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</si>
  <si>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</si>
  <si>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</si>
  <si>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</si>
  <si>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</si>
  <si>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</si>
  <si>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</si>
  <si>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</si>
  <si>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</si>
  <si>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</si>
  <si>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</si>
  <si>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</si>
  <si>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</si>
  <si>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</si>
  <si>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</si>
  <si>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</si>
  <si>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</si>
  <si>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</si>
  <si>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</si>
  <si>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</si>
  <si>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</si>
  <si>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</si>
  <si>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</si>
  <si>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</si>
  <si>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</si>
  <si>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</si>
  <si>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</si>
  <si>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</si>
  <si>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</si>
  <si>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</si>
  <si>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</si>
  <si>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</si>
  <si>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</si>
  <si>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</si>
  <si>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</si>
  <si>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</si>
  <si>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</si>
  <si>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</si>
  <si>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</si>
  <si>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</si>
  <si>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</si>
  <si>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</si>
  <si>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</si>
  <si>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</si>
  <si>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</si>
  <si>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</si>
  <si>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</si>
  <si>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</si>
  <si>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</si>
  <si>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</si>
  <si>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</si>
  <si>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</si>
  <si>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</si>
  <si>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</si>
  <si>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</si>
  <si>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</si>
  <si>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</si>
  <si>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</si>
  <si>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</si>
  <si>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</si>
  <si>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</si>
  <si>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</si>
  <si>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</si>
  <si>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</si>
  <si>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</si>
  <si>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</si>
  <si>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</si>
  <si>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</si>
  <si>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</si>
  <si>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</si>
  <si>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</si>
  <si>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</si>
  <si>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</si>
  <si>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</si>
  <si>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</si>
  <si>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</si>
  <si>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</si>
  <si>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</si>
  <si>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</si>
  <si>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</si>
  <si>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</si>
  <si>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</si>
  <si>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</si>
  <si>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</si>
  <si>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</si>
  <si>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</si>
  <si>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</si>
  <si>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</si>
  <si>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</si>
  <si>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</si>
  <si>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</si>
  <si>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</si>
  <si>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</si>
  <si>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</si>
  <si>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</si>
  <si>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</si>
  <si>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</si>
  <si>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</si>
  <si>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</si>
  <si>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</si>
  <si>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</si>
  <si>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</si>
  <si>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</si>
  <si>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</si>
  <si>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</si>
  <si>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</si>
  <si>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</si>
  <si>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</si>
  <si>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</si>
  <si>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</si>
  <si>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</si>
  <si>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</si>
  <si>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</si>
  <si>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</si>
  <si>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</si>
  <si>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</si>
  <si>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</si>
  <si>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</si>
  <si>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</si>
  <si>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</si>
  <si>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</si>
  <si>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</si>
  <si>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</si>
  <si>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</si>
  <si>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</si>
  <si>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</si>
  <si>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</si>
  <si>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</si>
  <si>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</si>
  <si>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</si>
  <si>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</si>
  <si>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</si>
  <si>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</si>
  <si>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</si>
  <si>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</si>
  <si>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</si>
  <si>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</si>
  <si>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</si>
  <si>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</si>
  <si>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</si>
  <si>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</si>
  <si>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</si>
  <si>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</si>
  <si>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</si>
  <si>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</si>
  <si>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</si>
  <si>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</si>
  <si>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</si>
  <si>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</si>
  <si>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</si>
  <si>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</si>
  <si>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</si>
  <si>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</si>
  <si>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</si>
  <si>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</si>
  <si>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</si>
  <si>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</si>
  <si>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</si>
  <si>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</si>
  <si>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</si>
  <si>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</si>
  <si>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</si>
  <si>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</si>
  <si>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</si>
  <si>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</si>
  <si>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</si>
  <si>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</si>
  <si>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</si>
  <si>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</si>
  <si>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</si>
  <si>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</si>
  <si>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</si>
  <si>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</si>
  <si>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</si>
  <si>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</si>
  <si>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</si>
  <si>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</si>
  <si>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</si>
  <si>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</si>
  <si>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</si>
  <si>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</si>
  <si>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</si>
  <si>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</si>
  <si>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</si>
  <si>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</si>
  <si>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</si>
  <si>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</si>
  <si>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</si>
  <si>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</si>
  <si>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</si>
  <si>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</si>
  <si>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</si>
  <si>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</si>
  <si>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</si>
  <si>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</si>
  <si>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</si>
  <si>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</si>
  <si>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</si>
  <si>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</si>
  <si>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</si>
  <si>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</si>
  <si>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</si>
  <si>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</si>
  <si>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</si>
  <si>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</si>
  <si>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</si>
  <si>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</si>
  <si>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</si>
  <si>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</si>
  <si>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</si>
  <si>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</si>
  <si>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</si>
  <si>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</si>
  <si>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</si>
  <si>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</si>
  <si>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</si>
  <si>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</si>
  <si>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</si>
  <si>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</si>
  <si>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</si>
  <si>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</si>
  <si>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</si>
  <si>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</si>
  <si>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</si>
  <si>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</si>
  <si>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</si>
  <si>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</si>
  <si>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</si>
  <si>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</si>
  <si>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</si>
  <si>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</si>
  <si>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</si>
  <si>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</si>
  <si>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</si>
  <si>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</si>
  <si>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</si>
  <si>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</si>
  <si>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</si>
  <si>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</si>
  <si>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</si>
  <si>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</si>
  <si>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</si>
  <si>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</si>
  <si>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</si>
  <si>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</si>
  <si>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</si>
  <si>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</si>
  <si>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</si>
  <si>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</si>
  <si>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</si>
  <si>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</si>
  <si>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</si>
  <si>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</si>
  <si>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</si>
  <si>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</si>
  <si>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</si>
  <si>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</si>
  <si>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</si>
  <si>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</si>
  <si>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</si>
  <si>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</si>
  <si>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</si>
  <si>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</si>
  <si>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</si>
  <si>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</si>
  <si>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</si>
  <si>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</si>
  <si>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</si>
  <si>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</si>
  <si>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</si>
  <si>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</si>
  <si>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</si>
  <si>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</si>
  <si>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</si>
  <si>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</si>
  <si>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</si>
  <si>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</si>
  <si>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</si>
  <si>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</si>
  <si>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</si>
  <si>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</si>
  <si>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</si>
  <si>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</si>
  <si>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</si>
  <si>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</si>
  <si>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</si>
  <si>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</si>
  <si>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</si>
  <si>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</si>
  <si>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</si>
  <si>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</si>
  <si>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</si>
  <si>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</si>
  <si>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</si>
  <si>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</si>
  <si>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</si>
  <si>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</si>
  <si>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</si>
  <si>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</si>
  <si>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</si>
  <si>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</si>
  <si>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</si>
  <si>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</si>
  <si>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</si>
  <si>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</si>
  <si>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</si>
  <si>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</si>
  <si>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</si>
  <si>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</si>
  <si>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</si>
  <si>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</si>
  <si>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</si>
  <si>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</si>
  <si>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</si>
  <si>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</si>
  <si>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</si>
  <si>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</si>
  <si>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</si>
  <si>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</si>
  <si>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</si>
  <si>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</si>
  <si>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</si>
  <si>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</si>
  <si>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</si>
  <si>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</si>
  <si>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</si>
  <si>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</si>
  <si>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</si>
  <si>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</si>
  <si>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</si>
  <si>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</si>
  <si>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</si>
  <si>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</si>
  <si>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</si>
  <si>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</si>
  <si>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</si>
  <si>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</si>
  <si>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</si>
  <si>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</si>
  <si>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</si>
  <si>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</si>
  <si>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</si>
  <si>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</si>
  <si>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</si>
  <si>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</si>
  <si>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</si>
  <si>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</si>
  <si>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</si>
  <si>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</si>
  <si>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</si>
  <si>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</si>
  <si>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</si>
  <si>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</si>
  <si>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</si>
  <si>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</si>
  <si>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</si>
  <si>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</si>
  <si>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</si>
  <si>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</si>
  <si>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</si>
  <si>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</si>
  <si>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</si>
  <si>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</si>
  <si>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</si>
  <si>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</si>
  <si>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</si>
  <si>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</si>
  <si>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</si>
  <si>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</si>
  <si>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</si>
  <si>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</si>
  <si>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</si>
  <si>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</si>
  <si>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</si>
  <si>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</si>
  <si>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</si>
  <si>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</si>
  <si>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</si>
  <si>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</si>
  <si>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</si>
  <si>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</si>
  <si>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</si>
  <si>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</si>
  <si>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</si>
  <si>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</si>
  <si>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</si>
  <si>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</si>
  <si>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</si>
  <si>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</si>
  <si>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</si>
  <si>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</si>
  <si>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</si>
  <si>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</si>
  <si>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</si>
  <si>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</si>
  <si>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</si>
  <si>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</si>
  <si>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</si>
  <si>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</si>
  <si>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</si>
  <si>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</si>
  <si>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</si>
  <si>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</si>
  <si>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</si>
  <si>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</si>
  <si>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</si>
  <si>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</si>
  <si>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</si>
  <si>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</si>
  <si>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</si>
  <si>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</si>
  <si>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</si>
  <si>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</si>
  <si>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</si>
  <si>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</si>
  <si>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</si>
  <si>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</si>
  <si>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</si>
  <si>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</si>
  <si>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</si>
  <si>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</si>
  <si>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</si>
  <si>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</si>
  <si>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</si>
  <si>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</si>
  <si>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</si>
  <si>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</si>
  <si>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</si>
  <si>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</si>
  <si>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</si>
  <si>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</si>
  <si>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</si>
  <si>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</si>
  <si>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</si>
  <si>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</si>
  <si>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</si>
  <si>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</si>
  <si>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</si>
  <si>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</si>
  <si>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</si>
  <si>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</si>
  <si>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</si>
  <si>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</si>
  <si>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</si>
  <si>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</si>
  <si>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</si>
  <si>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</si>
  <si>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</si>
  <si>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</si>
  <si>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</si>
  <si>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</si>
  <si>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</si>
  <si>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</si>
  <si>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</si>
  <si>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</si>
  <si>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</si>
  <si>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</si>
  <si>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</si>
  <si>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</si>
  <si>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</si>
  <si>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</si>
  <si>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</si>
  <si>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</si>
  <si>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</si>
  <si>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</si>
  <si>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</si>
  <si>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</si>
  <si>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</si>
  <si>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</si>
  <si>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</si>
  <si>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</si>
  <si>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</si>
  <si>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</si>
  <si>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</si>
  <si>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</si>
  <si>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</si>
  <si>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</si>
  <si>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</si>
  <si>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</si>
  <si>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</si>
  <si>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</si>
  <si>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</si>
  <si>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</si>
  <si>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</si>
  <si>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</si>
  <si>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</si>
  <si>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</si>
  <si>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</si>
  <si>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</si>
  <si>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</si>
  <si>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</si>
  <si>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</si>
  <si>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</si>
  <si>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</si>
  <si>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</si>
  <si>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</si>
  <si>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</si>
  <si>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</si>
  <si>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</si>
  <si>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</si>
  <si>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</si>
  <si>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</si>
  <si>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</si>
  <si>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</si>
  <si>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</si>
  <si>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</si>
  <si>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</si>
  <si>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</si>
  <si>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</si>
  <si>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</si>
  <si>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</si>
  <si>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</si>
  <si>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</si>
  <si>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</si>
  <si>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</si>
  <si>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</si>
  <si>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</si>
  <si>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</si>
  <si>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</si>
  <si>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</si>
  <si>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</si>
  <si>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</si>
  <si>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</si>
  <si>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</si>
  <si>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</si>
  <si>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</si>
  <si>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</si>
  <si>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</si>
  <si>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</si>
  <si>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</si>
  <si>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</si>
  <si>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</si>
  <si>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</si>
  <si>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</si>
  <si>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</si>
  <si>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</si>
  <si>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</si>
  <si>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</si>
  <si>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</si>
  <si>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</si>
  <si>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</si>
  <si>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</si>
  <si>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</si>
  <si>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</si>
  <si>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</si>
  <si>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</si>
  <si>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</si>
  <si>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</si>
  <si>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</si>
  <si>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</si>
  <si>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</si>
  <si>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</si>
  <si>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</si>
  <si>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</si>
  <si>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</si>
  <si>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</si>
  <si>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</si>
  <si>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</si>
  <si>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</si>
  <si>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</si>
  <si>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</si>
  <si>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</si>
  <si>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</si>
  <si>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</si>
  <si>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</si>
  <si>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</si>
  <si>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</si>
  <si>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</si>
  <si>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</si>
  <si>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</si>
  <si>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</si>
  <si>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</si>
  <si>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</si>
  <si>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</si>
  <si>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</si>
  <si>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</si>
  <si>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</si>
  <si>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</si>
  <si>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</si>
  <si>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</si>
  <si>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</si>
  <si>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</si>
  <si>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</si>
  <si>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</si>
  <si>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</si>
  <si>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</si>
  <si>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</si>
  <si>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</si>
  <si>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</si>
  <si>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</si>
  <si>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</si>
  <si>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</si>
  <si>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</si>
  <si>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</si>
  <si>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</si>
  <si>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</si>
  <si>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</si>
  <si>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</si>
  <si>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</si>
  <si>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</si>
  <si>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</si>
  <si>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</si>
  <si>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</si>
  <si>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</si>
  <si>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</si>
  <si>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</si>
  <si>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</si>
  <si>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</si>
  <si>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</si>
  <si>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</si>
  <si>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</si>
  <si>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</si>
  <si>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</si>
  <si>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</si>
  <si>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</si>
  <si>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</si>
  <si>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</si>
  <si>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</si>
  <si>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</si>
  <si>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</si>
  <si>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</si>
  <si>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</si>
  <si>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</si>
  <si>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</si>
  <si>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</si>
  <si>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</si>
  <si>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</si>
  <si>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</si>
  <si>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</si>
  <si>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</si>
  <si>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</si>
  <si>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</si>
  <si>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</si>
  <si>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</si>
  <si>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</si>
  <si>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</si>
  <si>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</si>
  <si>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</si>
  <si>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</si>
  <si>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</si>
  <si>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</si>
  <si>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</si>
  <si>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</si>
  <si>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</si>
  <si>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</si>
  <si>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</si>
  <si>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</si>
  <si>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</si>
  <si>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</si>
  <si>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</si>
  <si>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</si>
  <si>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</si>
  <si>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</si>
  <si>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</si>
  <si>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</si>
  <si>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</si>
  <si>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</si>
  <si>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</si>
  <si>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</si>
  <si>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</si>
  <si>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</si>
  <si>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</si>
  <si>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</si>
  <si>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</si>
  <si>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</si>
  <si>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</si>
  <si>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</si>
  <si>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</si>
  <si>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</si>
  <si>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</si>
  <si>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</si>
  <si>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</si>
  <si>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</si>
  <si>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</si>
  <si>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</si>
  <si>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</si>
  <si>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</si>
  <si>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</si>
  <si>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</si>
  <si>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</si>
  <si>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</si>
  <si>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</si>
  <si>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</si>
  <si>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</si>
  <si>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</si>
  <si>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</si>
  <si>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</si>
  <si>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</si>
  <si>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</si>
  <si>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</si>
  <si>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</si>
  <si>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</si>
  <si>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</si>
  <si>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</si>
  <si>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</si>
  <si>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</si>
  <si>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</si>
  <si>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</si>
  <si>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</si>
  <si>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</si>
  <si>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</si>
  <si>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</si>
  <si>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</si>
  <si>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</si>
  <si>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</si>
  <si>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</si>
  <si>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</si>
  <si>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</si>
  <si>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</si>
  <si>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</si>
  <si>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</si>
  <si>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</si>
  <si>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</si>
  <si>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</si>
  <si>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</si>
  <si>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</si>
  <si>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</si>
  <si>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</si>
  <si>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</si>
  <si>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</si>
  <si>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</si>
  <si>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</si>
  <si>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</si>
  <si>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</si>
  <si>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</si>
  <si>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</si>
  <si>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</si>
  <si>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</si>
  <si>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</si>
  <si>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</si>
  <si>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</si>
  <si>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</si>
  <si>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</si>
  <si>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</si>
  <si>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</si>
  <si>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</si>
  <si>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</si>
  <si>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</si>
  <si>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</si>
  <si>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</si>
  <si>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</si>
  <si>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</si>
  <si>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</si>
  <si>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</si>
  <si>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</si>
  <si>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</si>
  <si>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</si>
  <si>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</si>
  <si>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</si>
  <si>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</si>
  <si>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</si>
  <si>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</si>
  <si>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</si>
  <si>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</si>
  <si>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</si>
  <si>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</si>
  <si>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</si>
  <si>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</si>
  <si>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</si>
  <si>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</si>
  <si>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</si>
  <si>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</si>
  <si>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</si>
  <si>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</si>
  <si>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</si>
  <si>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</si>
  <si>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</si>
  <si>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</si>
  <si>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</si>
  <si>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</si>
  <si>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</si>
  <si>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</si>
  <si>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</si>
  <si>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</si>
  <si>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</si>
  <si>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</si>
  <si>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</si>
  <si>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</si>
  <si>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</si>
  <si>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</si>
  <si>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</si>
  <si>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</si>
  <si>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</si>
  <si>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</si>
  <si>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</si>
  <si>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</si>
  <si>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</si>
  <si>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</si>
  <si>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</si>
  <si>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</si>
  <si>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</si>
  <si>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</si>
  <si>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</si>
  <si>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</si>
  <si>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</si>
  <si>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</si>
  <si>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</si>
  <si>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</si>
  <si>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</si>
  <si>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</si>
  <si>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</si>
  <si>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</si>
  <si>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</si>
  <si>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</si>
  <si>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</si>
  <si>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</si>
  <si>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</si>
  <si>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</si>
  <si>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</si>
  <si>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</si>
  <si>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</si>
  <si>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</si>
  <si>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</si>
  <si>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</si>
  <si>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</si>
  <si>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</si>
  <si>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</si>
  <si>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</si>
  <si>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</si>
  <si>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</si>
  <si>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</si>
  <si>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</si>
  <si>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</si>
  <si>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</si>
  <si>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</si>
  <si>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</si>
  <si>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</si>
  <si>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</si>
  <si>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</si>
  <si>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</si>
  <si>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</si>
  <si>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</si>
  <si>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</si>
  <si>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</si>
  <si>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</si>
  <si>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</si>
  <si>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</si>
  <si>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</si>
  <si>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</si>
  <si>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</si>
  <si>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</si>
  <si>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</si>
  <si>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</si>
  <si>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</si>
  <si>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</si>
  <si>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</si>
  <si>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</si>
  <si>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</si>
  <si>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</si>
  <si>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</si>
  <si>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</si>
  <si>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</si>
  <si>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</si>
  <si>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</si>
  <si>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</si>
  <si>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</si>
  <si>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</si>
  <si>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</si>
  <si>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</si>
  <si>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</si>
  <si>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</si>
  <si>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</si>
  <si>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</si>
  <si>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</si>
  <si>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</si>
  <si>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</si>
  <si>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</si>
  <si>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</si>
  <si>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</si>
  <si>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</si>
  <si>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</si>
  <si>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</si>
  <si>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</si>
  <si>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</si>
  <si>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</si>
  <si>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</si>
  <si>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</si>
  <si>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</si>
  <si>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</si>
  <si>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</si>
  <si>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</si>
  <si>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</si>
  <si>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</si>
  <si>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</si>
  <si>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</si>
  <si>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</si>
  <si>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</si>
  <si>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</si>
  <si>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</si>
  <si>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</si>
  <si>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</si>
  <si>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</si>
  <si>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</si>
  <si>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</si>
  <si>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</si>
  <si>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</si>
  <si>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</si>
  <si>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</si>
  <si>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</si>
  <si>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</si>
  <si>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</si>
  <si>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</si>
  <si>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</si>
  <si>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</si>
  <si>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</si>
  <si>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</si>
  <si>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</si>
  <si>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</si>
  <si>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</si>
  <si>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</si>
  <si>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</si>
  <si>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</si>
  <si>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</si>
  <si>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</si>
  <si>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</si>
  <si>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</si>
  <si>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</si>
  <si>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</si>
  <si>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</si>
  <si>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</si>
  <si>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</si>
  <si>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</si>
  <si>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</si>
  <si>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</si>
  <si>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</si>
  <si>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</si>
  <si>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</si>
  <si>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</si>
  <si>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</si>
  <si>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</si>
  <si>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</si>
  <si>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</si>
  <si>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</si>
  <si>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</si>
  <si>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</si>
  <si>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</si>
  <si>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</si>
  <si>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</si>
  <si>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</si>
  <si>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</si>
  <si>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</si>
  <si>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</si>
  <si>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</si>
  <si>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</si>
  <si>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</si>
  <si>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</si>
  <si>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</si>
  <si>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</si>
  <si>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</si>
  <si>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</si>
  <si>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</si>
  <si>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</si>
  <si>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</si>
  <si>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</si>
  <si>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</si>
  <si>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</si>
  <si>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</si>
  <si>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</si>
  <si>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</si>
  <si>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</si>
  <si>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</si>
  <si>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</si>
  <si>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</si>
  <si>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</si>
  <si>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</si>
  <si>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</si>
  <si>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</si>
  <si>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</si>
  <si>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</si>
  <si>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</si>
  <si>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</si>
  <si>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</si>
  <si>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</si>
  <si>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</si>
  <si>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</si>
  <si>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</si>
  <si>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</si>
  <si>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</si>
  <si>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</si>
  <si>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</si>
  <si>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</si>
  <si>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</si>
  <si>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</si>
  <si>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</si>
  <si>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</si>
  <si>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</si>
  <si>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</si>
  <si>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</si>
  <si>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</si>
  <si>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</si>
  <si>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</si>
  <si>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</si>
  <si>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</si>
  <si>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</si>
  <si>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</si>
  <si>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</si>
  <si>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</si>
  <si>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</si>
  <si>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</si>
  <si>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</si>
  <si>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</si>
  <si>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</si>
  <si>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</si>
  <si>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</si>
  <si>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</si>
  <si>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</si>
  <si>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</si>
  <si>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</si>
  <si>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</si>
  <si>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</si>
  <si>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</si>
  <si>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</si>
  <si>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</si>
  <si>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</si>
  <si>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</si>
  <si>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</si>
  <si>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</si>
  <si>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</si>
  <si>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</si>
  <si>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</si>
  <si>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</si>
  <si>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</si>
  <si>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</si>
  <si>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</si>
  <si>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</si>
  <si>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</si>
  <si>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</si>
  <si>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</si>
  <si>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</si>
  <si>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</si>
  <si>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</si>
  <si>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</si>
  <si>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</si>
  <si>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</si>
  <si>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</si>
  <si>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</si>
  <si>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</si>
  <si>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</si>
  <si>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</si>
  <si>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</si>
  <si>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</si>
  <si>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</si>
  <si>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</si>
  <si>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</si>
  <si>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</si>
  <si>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</si>
  <si>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</si>
  <si>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</si>
  <si>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</si>
  <si>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</si>
  <si>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</si>
  <si>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</si>
  <si>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</si>
  <si>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</si>
  <si>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</si>
  <si>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</si>
  <si>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</si>
  <si>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</si>
  <si>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</si>
  <si>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</si>
  <si>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</si>
  <si>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</si>
  <si>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</si>
  <si>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</si>
  <si>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</si>
  <si>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</si>
  <si>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</si>
  <si>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</si>
  <si>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</si>
  <si>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</si>
  <si>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</si>
  <si>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</si>
  <si>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</si>
  <si>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</si>
  <si>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</si>
  <si>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</si>
  <si>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</si>
  <si>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</si>
  <si>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</si>
  <si>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</si>
  <si>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</si>
  <si>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</si>
  <si>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</si>
  <si>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</si>
  <si>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</si>
  <si>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</si>
  <si>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</si>
  <si>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</si>
  <si>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</si>
  <si>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</si>
  <si>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</si>
  <si>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</si>
  <si>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</si>
  <si>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</si>
  <si>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</si>
  <si>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</si>
  <si>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</si>
  <si>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</si>
  <si>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</si>
  <si>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</si>
  <si>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</si>
  <si>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</si>
  <si>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</si>
  <si>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</si>
  <si>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</si>
  <si>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</si>
  <si>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</si>
  <si>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</si>
  <si>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</si>
  <si>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</si>
  <si>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</si>
  <si>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</si>
  <si>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</si>
  <si>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</si>
  <si>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</si>
  <si>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</si>
  <si>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</si>
  <si>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</si>
  <si>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</si>
  <si>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</si>
  <si>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</si>
  <si>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</si>
  <si>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</si>
  <si>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</si>
  <si>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</si>
  <si>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</si>
  <si>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</si>
  <si>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</si>
  <si>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</si>
  <si>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</si>
  <si>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</si>
  <si>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</si>
  <si>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</si>
  <si>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</si>
  <si>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</si>
  <si>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</si>
  <si>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</si>
  <si>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</si>
  <si>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</si>
  <si>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</si>
  <si>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</si>
  <si>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</si>
  <si>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</si>
  <si>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</si>
  <si>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</si>
  <si>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</si>
  <si>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</si>
  <si>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</si>
  <si>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</si>
  <si>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</si>
  <si>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</si>
  <si>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</si>
  <si>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</si>
  <si>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</si>
  <si>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</si>
  <si>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</si>
  <si>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</si>
  <si>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</si>
  <si>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</si>
  <si>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</si>
  <si>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</si>
  <si>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</si>
  <si>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</si>
  <si>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</si>
  <si>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</si>
  <si>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</si>
  <si>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</si>
  <si>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</si>
  <si>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</si>
  <si>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</si>
  <si>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</si>
  <si>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</si>
  <si>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</si>
  <si>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</si>
  <si>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</si>
  <si>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</si>
  <si>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</si>
  <si>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</si>
  <si>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</si>
  <si>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</si>
  <si>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</si>
  <si>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</si>
  <si>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</si>
  <si>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</si>
  <si>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</si>
  <si>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</si>
  <si>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</si>
  <si>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</si>
  <si>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</si>
  <si>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</si>
  <si>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</si>
  <si>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</si>
  <si>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</si>
  <si>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</si>
  <si>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</si>
  <si>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</si>
  <si>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</si>
  <si>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</si>
  <si>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</si>
  <si>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</si>
  <si>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</si>
  <si>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</si>
  <si>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</si>
  <si>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</si>
  <si>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</si>
  <si>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</si>
  <si>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</si>
  <si>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</si>
  <si>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</si>
  <si>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</si>
  <si>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</si>
  <si>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</si>
  <si>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</si>
  <si>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</si>
  <si>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</si>
  <si>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</si>
  <si>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</si>
  <si>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</si>
  <si>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</si>
  <si>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</si>
  <si>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</si>
  <si>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</si>
  <si>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</si>
  <si>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</si>
  <si>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</si>
  <si>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</si>
  <si>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</si>
  <si>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</si>
  <si>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</si>
  <si>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</si>
  <si>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</si>
  <si>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</si>
  <si>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</si>
  <si>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</si>
  <si>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</si>
  <si>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</si>
  <si>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</si>
  <si>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</si>
  <si>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</si>
  <si>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</si>
  <si>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</si>
  <si>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</si>
  <si>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</si>
  <si>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</si>
  <si>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</si>
  <si>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</si>
  <si>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</si>
  <si>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</si>
  <si>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</si>
  <si>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</si>
  <si>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</si>
  <si>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</si>
  <si>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</si>
  <si>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</si>
  <si>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</si>
  <si>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</si>
  <si>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</si>
  <si>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</si>
  <si>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</si>
  <si>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</si>
  <si>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</si>
  <si>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</si>
  <si>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</si>
  <si>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</si>
  <si>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</si>
  <si>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</si>
  <si>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</si>
  <si>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</si>
  <si>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</si>
  <si>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</si>
  <si>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</si>
  <si>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</si>
  <si>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</si>
  <si>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</si>
  <si>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</si>
  <si>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</si>
  <si>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</si>
  <si>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</si>
  <si>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</si>
  <si>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</si>
  <si>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</si>
  <si>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</si>
  <si>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</si>
  <si>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</si>
  <si>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</si>
  <si>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</si>
  <si>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</si>
  <si>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</si>
  <si>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</si>
  <si>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</si>
  <si>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</si>
  <si>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</si>
  <si>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</si>
  <si>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</si>
  <si>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</si>
  <si>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</si>
  <si>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</si>
  <si>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</si>
  <si>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</si>
  <si>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</si>
  <si>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</si>
  <si>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</si>
  <si>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</si>
  <si>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</si>
  <si>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</si>
  <si>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</si>
  <si>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</si>
  <si>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</si>
  <si>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</si>
  <si>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</si>
  <si>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</si>
  <si>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</si>
  <si>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</si>
  <si>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</si>
  <si>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</si>
  <si>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</si>
  <si>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</si>
  <si>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</si>
  <si>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</si>
  <si>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</si>
  <si>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</si>
  <si>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</si>
  <si>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</si>
  <si>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</si>
  <si>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</si>
  <si>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</si>
  <si>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</si>
  <si>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</si>
  <si>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</si>
  <si>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</si>
  <si>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</si>
  <si>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</si>
  <si>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</si>
  <si>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</si>
  <si>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</si>
  <si>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</si>
  <si>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</si>
  <si>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</si>
  <si>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</si>
  <si>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</si>
  <si>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</si>
  <si>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</si>
  <si>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</si>
  <si>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</si>
  <si>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</si>
  <si>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</si>
  <si>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</si>
  <si>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</si>
  <si>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</si>
  <si>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</si>
  <si>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</si>
  <si>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</si>
  <si>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</si>
  <si>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</si>
  <si>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</si>
  <si>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</si>
  <si>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</si>
  <si>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</si>
  <si>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</si>
  <si>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</si>
  <si>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</si>
  <si>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</si>
  <si>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</si>
  <si>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</si>
  <si>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</si>
  <si>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</si>
  <si>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</si>
  <si>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</si>
  <si>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</si>
  <si>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</si>
  <si>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</si>
  <si>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</si>
  <si>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</si>
  <si>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</si>
  <si>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</si>
  <si>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</si>
  <si>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</si>
  <si>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</si>
  <si>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</si>
  <si>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</si>
  <si>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</si>
  <si>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</si>
  <si>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</si>
  <si>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</si>
  <si>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</si>
  <si>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</si>
  <si>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</si>
  <si>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</si>
  <si>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</si>
  <si>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</si>
  <si>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</si>
  <si>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</si>
  <si>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</si>
  <si>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</si>
  <si>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</si>
  <si>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</si>
  <si>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</si>
  <si>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</si>
  <si>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</si>
  <si>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</si>
  <si>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</si>
  <si>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</si>
  <si>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</si>
  <si>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</si>
  <si>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</si>
  <si>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</si>
  <si>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</si>
  <si>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</si>
  <si>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</si>
  <si>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</si>
  <si>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</si>
  <si>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</si>
  <si>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</si>
  <si>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</si>
  <si>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</si>
  <si>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</si>
  <si>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</si>
  <si>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</si>
  <si>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</si>
  <si>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</si>
  <si>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</si>
  <si>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</si>
  <si>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</si>
  <si>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</si>
  <si>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</si>
  <si>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</si>
  <si>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</si>
  <si>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</si>
  <si>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</si>
  <si>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</si>
  <si>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</si>
  <si>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</si>
  <si>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</si>
  <si>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</si>
  <si>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</si>
  <si>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</si>
  <si>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</si>
  <si>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</si>
  <si>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</si>
  <si>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</si>
  <si>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</si>
  <si>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</si>
  <si>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</si>
  <si>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</si>
  <si>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</si>
  <si>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</si>
  <si>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</si>
  <si>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</si>
  <si>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</si>
  <si>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</si>
  <si>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</si>
  <si>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</si>
  <si>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</si>
  <si>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</si>
  <si>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</si>
  <si>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</si>
  <si>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</si>
  <si>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</si>
  <si>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</si>
  <si>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</si>
  <si>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</si>
  <si>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</si>
  <si>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</si>
  <si>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</si>
  <si>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</si>
  <si>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</si>
  <si>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</si>
  <si>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</si>
  <si>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</si>
  <si>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</si>
  <si>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</si>
  <si>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</si>
  <si>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</si>
  <si>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</si>
  <si>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</si>
  <si>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</si>
  <si>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</si>
  <si>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</si>
  <si>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</si>
  <si>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</si>
  <si>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</si>
  <si>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</si>
  <si>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</si>
  <si>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</si>
  <si>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</si>
  <si>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</si>
  <si>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</si>
  <si>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</si>
  <si>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</si>
  <si>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</si>
  <si>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</si>
  <si>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</si>
  <si>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</si>
  <si>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</si>
  <si>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</si>
  <si>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</si>
  <si>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</si>
  <si>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</si>
  <si>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</si>
  <si>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</si>
  <si>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</si>
  <si>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</si>
  <si>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</si>
  <si>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</si>
  <si>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</si>
  <si>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</si>
  <si>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</si>
  <si>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</si>
  <si>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</si>
  <si>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</si>
  <si>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</si>
  <si>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</si>
  <si>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</si>
  <si>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</si>
  <si>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</si>
  <si>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</si>
  <si>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</si>
  <si>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</si>
  <si>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</si>
  <si>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</si>
  <si>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</si>
  <si>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</si>
  <si>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</si>
  <si>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</si>
  <si>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</si>
  <si>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</si>
  <si>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</si>
  <si>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</si>
  <si>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</si>
  <si>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</si>
  <si>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</si>
  <si>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</si>
  <si>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</si>
  <si>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</si>
  <si>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</si>
  <si>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</si>
  <si>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</si>
  <si>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</si>
  <si>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</si>
  <si>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</si>
  <si>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</si>
  <si>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</si>
  <si>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</si>
  <si>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</si>
  <si>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</si>
  <si>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</si>
  <si>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</si>
  <si>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</si>
  <si>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</si>
  <si>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</si>
  <si>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</si>
  <si>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</si>
  <si>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</si>
  <si>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</si>
  <si>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</si>
  <si>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</si>
  <si>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</si>
  <si>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</si>
  <si>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</si>
  <si>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</si>
  <si>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</si>
  <si>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</si>
  <si>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</si>
  <si>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</si>
  <si>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</si>
  <si>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</si>
  <si>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</si>
  <si>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</si>
  <si>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</si>
  <si>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</si>
  <si>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</si>
  <si>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</si>
  <si>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</si>
  <si>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</si>
  <si>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</si>
  <si>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</si>
  <si>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</si>
  <si>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</si>
  <si>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</si>
  <si>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</si>
  <si>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</si>
  <si>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</si>
  <si>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</si>
  <si>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</si>
  <si>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</si>
  <si>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</si>
  <si>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</si>
  <si>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</si>
  <si>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</si>
  <si>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</si>
  <si>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</si>
  <si>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</si>
  <si>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</si>
  <si>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</si>
  <si>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</si>
  <si>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</si>
  <si>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</si>
  <si>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</si>
  <si>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</si>
  <si>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</si>
  <si>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</si>
  <si>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</si>
  <si>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</si>
  <si>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</si>
  <si>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</si>
  <si>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</si>
  <si>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</si>
  <si>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</si>
  <si>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</si>
  <si>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</si>
  <si>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</si>
  <si>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</si>
  <si>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</si>
  <si>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</si>
  <si>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</si>
  <si>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</si>
  <si>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</si>
  <si>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</si>
  <si>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</si>
  <si>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</si>
  <si>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</si>
  <si>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</si>
  <si>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</si>
  <si>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</si>
  <si>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</si>
  <si>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</si>
  <si>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</si>
  <si>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</si>
  <si>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</si>
  <si>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</si>
  <si>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</si>
  <si>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</si>
  <si>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</si>
  <si>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</si>
  <si>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</si>
  <si>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</si>
  <si>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</si>
  <si>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</si>
  <si>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</si>
  <si>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</si>
  <si>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</si>
  <si>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</si>
  <si>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</si>
  <si>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</si>
  <si>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</si>
  <si>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</si>
  <si>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</si>
  <si>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</si>
  <si>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</si>
  <si>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</si>
  <si>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</si>
  <si>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</si>
  <si>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</si>
  <si>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</si>
  <si>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</si>
  <si>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</si>
  <si>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</si>
  <si>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</si>
  <si>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</si>
  <si>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</si>
  <si>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</si>
  <si>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</si>
  <si>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</si>
  <si>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</si>
  <si>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</si>
  <si>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</si>
  <si>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</si>
  <si>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</si>
  <si>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</si>
  <si>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</si>
  <si>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</si>
  <si>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</si>
  <si>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</si>
  <si>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</si>
  <si>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</si>
  <si>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</si>
  <si>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</si>
  <si>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</si>
  <si>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</si>
  <si>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</si>
  <si>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</si>
  <si>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</si>
  <si>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</si>
  <si>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</si>
  <si>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</si>
  <si>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</si>
  <si>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</si>
  <si>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</si>
  <si>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</si>
  <si>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</si>
  <si>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</si>
  <si>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</si>
  <si>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</si>
  <si>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</si>
  <si>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</si>
  <si>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</si>
  <si>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</si>
  <si>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</si>
  <si>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</si>
  <si>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</si>
  <si>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</si>
  <si>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</si>
  <si>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</si>
  <si>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</si>
  <si>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</si>
  <si>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</si>
  <si>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</si>
  <si>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</si>
  <si>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</si>
  <si>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</si>
  <si>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</si>
  <si>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</si>
  <si>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</si>
  <si>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</si>
  <si>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</si>
  <si>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</si>
  <si>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</si>
  <si>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</si>
  <si>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</si>
  <si>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</si>
  <si>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</si>
  <si>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</si>
  <si>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</si>
  <si>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</si>
  <si>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</si>
  <si>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</si>
  <si>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</si>
  <si>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</si>
  <si>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</si>
  <si>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</si>
  <si>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</si>
  <si>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</si>
  <si>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</si>
  <si>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</si>
  <si>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</si>
  <si>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</si>
  <si>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</si>
  <si>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</si>
  <si>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</si>
  <si>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</si>
  <si>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</si>
  <si>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</si>
  <si>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</si>
  <si>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</si>
  <si>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</si>
  <si>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</si>
  <si>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</si>
  <si>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</si>
  <si>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</si>
  <si>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</si>
  <si>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</si>
  <si>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</si>
  <si>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</si>
  <si>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</si>
  <si>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</si>
  <si>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</si>
  <si>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</si>
  <si>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</si>
  <si>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</si>
  <si>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</si>
  <si>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</si>
  <si>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</si>
  <si>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</si>
  <si>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</si>
  <si>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</si>
  <si>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</si>
  <si>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</si>
  <si>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</si>
  <si>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</si>
  <si>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</si>
  <si>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</si>
  <si>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</si>
  <si>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</si>
  <si>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</si>
  <si>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</si>
  <si>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</si>
  <si>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</si>
  <si>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</si>
  <si>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</si>
  <si>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</si>
  <si>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</si>
  <si>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</si>
  <si>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</si>
  <si>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</si>
  <si>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</si>
  <si>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</si>
  <si>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</si>
  <si>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</si>
  <si>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</si>
  <si>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</si>
  <si>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</si>
  <si>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</si>
  <si>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</si>
  <si>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</si>
  <si>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</si>
  <si>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</si>
  <si>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</si>
  <si>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</si>
  <si>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</si>
  <si>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</si>
  <si>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</si>
  <si>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</si>
  <si>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</si>
  <si>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</si>
  <si>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</si>
  <si>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</si>
  <si>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</si>
  <si>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</si>
  <si>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</si>
  <si>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</si>
  <si>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</si>
  <si>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</si>
  <si>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</si>
  <si>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</si>
  <si>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</si>
  <si>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</si>
  <si>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</si>
  <si>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</si>
  <si>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</si>
  <si>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</si>
  <si>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</si>
  <si>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</si>
  <si>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</si>
  <si>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</si>
  <si>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</si>
  <si>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</si>
  <si>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</si>
  <si>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</si>
  <si>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</si>
  <si>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</si>
  <si>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</si>
  <si>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</si>
  <si>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</si>
  <si>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</si>
  <si>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</si>
  <si>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</si>
  <si>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</si>
  <si>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</si>
  <si>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</si>
  <si>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</si>
  <si>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</si>
  <si>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</si>
  <si>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</si>
  <si>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</si>
  <si>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</si>
  <si>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</si>
  <si>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</si>
  <si>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</si>
  <si>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</si>
  <si>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</si>
  <si>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</si>
  <si>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</si>
  <si>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</si>
  <si>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</si>
  <si>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</si>
  <si>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</si>
  <si>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</si>
  <si>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</si>
  <si>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</si>
  <si>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</si>
  <si>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</si>
  <si>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</si>
  <si>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</si>
  <si>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</si>
  <si>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</si>
  <si>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</si>
  <si>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</si>
  <si>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</si>
  <si>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</si>
  <si>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</si>
  <si>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</si>
  <si>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</si>
  <si>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</si>
  <si>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</si>
  <si>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</si>
  <si>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</si>
  <si>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</si>
  <si>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</si>
  <si>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</si>
  <si>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</si>
  <si>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</si>
  <si>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</si>
  <si>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</si>
  <si>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</si>
  <si>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</si>
  <si>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</si>
  <si>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</si>
  <si>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</si>
  <si>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</si>
  <si>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</si>
  <si>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</si>
  <si>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</si>
  <si>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</si>
  <si>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</si>
  <si>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</si>
  <si>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</si>
  <si>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</si>
  <si>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</si>
  <si>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</si>
  <si>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</si>
  <si>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</si>
  <si>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</si>
  <si>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</si>
  <si>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</si>
  <si>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</si>
  <si>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</si>
  <si>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</si>
  <si>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</si>
  <si>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</si>
  <si>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</si>
  <si>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</si>
  <si>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</si>
  <si>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</si>
  <si>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</si>
  <si>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</si>
  <si>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</si>
  <si>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</si>
  <si>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</si>
  <si>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</si>
  <si>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</si>
  <si>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</si>
  <si>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</si>
  <si>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</si>
  <si>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</si>
  <si>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</si>
  <si>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</si>
  <si>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</si>
  <si>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</si>
  <si>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</si>
  <si>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</si>
  <si>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</si>
  <si>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</si>
  <si>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</si>
  <si>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</si>
  <si>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</si>
  <si>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</si>
  <si>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</si>
  <si>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</si>
  <si>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</si>
  <si>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</si>
  <si>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</si>
  <si>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</si>
  <si>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</si>
  <si>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</si>
  <si>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</si>
  <si>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</si>
  <si>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</si>
  <si>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</si>
  <si>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</si>
  <si>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</si>
  <si>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</si>
  <si>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</si>
  <si>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</si>
  <si>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</si>
  <si>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</si>
  <si>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</si>
  <si>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</si>
  <si>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</si>
  <si>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</si>
  <si>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</si>
  <si>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</si>
  <si>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</si>
  <si>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</si>
  <si>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</si>
  <si>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</si>
  <si>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</si>
  <si>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</si>
  <si>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</si>
  <si>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</si>
  <si>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</si>
  <si>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</si>
  <si>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</si>
  <si>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</si>
  <si>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</si>
  <si>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</si>
  <si>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</si>
  <si>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</si>
  <si>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</si>
  <si>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</si>
  <si>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</si>
  <si>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</si>
  <si>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</si>
  <si>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</si>
  <si>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</si>
  <si>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</si>
  <si>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</si>
  <si>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</si>
  <si>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</si>
  <si>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</si>
  <si>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</si>
  <si>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</si>
  <si>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</si>
  <si>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</si>
  <si>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</si>
  <si>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</si>
  <si>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</si>
  <si>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</si>
  <si>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</si>
  <si>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</si>
  <si>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</si>
  <si>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</si>
  <si>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</si>
  <si>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</si>
  <si>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</si>
  <si>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</si>
  <si>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</si>
  <si>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</si>
  <si>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</si>
  <si>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</si>
  <si>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</si>
  <si>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</si>
  <si>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</si>
  <si>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</si>
  <si>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</si>
  <si>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</si>
  <si>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</si>
  <si>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</si>
  <si>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</si>
  <si>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</si>
  <si>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</si>
  <si>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</si>
  <si>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</si>
  <si>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</si>
  <si>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</si>
  <si>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</si>
  <si>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</si>
  <si>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</si>
  <si>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</si>
  <si>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</si>
  <si>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</si>
  <si>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</si>
  <si>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</si>
  <si>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</si>
  <si>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</si>
  <si>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</si>
  <si>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</si>
  <si>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</si>
  <si>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</si>
  <si>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</si>
  <si>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</si>
  <si>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</si>
  <si>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</si>
  <si>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</si>
  <si>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</si>
  <si>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</si>
  <si>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</si>
  <si>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</si>
  <si>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</si>
  <si>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</si>
  <si>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</si>
  <si>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</si>
  <si>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</si>
  <si>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</si>
  <si>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</si>
  <si>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</si>
  <si>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</si>
  <si>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</si>
  <si>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</si>
  <si>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</si>
  <si>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</si>
  <si>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</si>
  <si>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</si>
  <si>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</si>
  <si>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</si>
  <si>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</si>
  <si>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</si>
  <si>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</si>
  <si>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</si>
  <si>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</si>
  <si>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</si>
  <si>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</si>
  <si>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</si>
  <si>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</si>
  <si>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</si>
  <si>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</si>
  <si>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</si>
  <si>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</si>
  <si>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</si>
  <si>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</si>
  <si>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</si>
  <si>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</si>
  <si>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</si>
  <si>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</si>
  <si>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</si>
  <si>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</si>
  <si>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</si>
  <si>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</si>
  <si>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</si>
  <si>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</si>
  <si>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</si>
  <si>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</si>
  <si>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</si>
  <si>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</si>
  <si>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</si>
  <si>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</si>
  <si>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</si>
  <si>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</si>
  <si>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</si>
  <si>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</si>
  <si>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</si>
  <si>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</si>
  <si>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</si>
  <si>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</si>
  <si>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</si>
  <si>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</si>
  <si>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</si>
  <si>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</si>
  <si>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</si>
  <si>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</si>
  <si>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</si>
  <si>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</si>
  <si>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</si>
  <si>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</si>
  <si>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</si>
  <si>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</si>
  <si>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</si>
  <si>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</si>
  <si>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</si>
  <si>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</si>
  <si>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</si>
  <si>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</si>
  <si>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</si>
  <si>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</si>
  <si>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</si>
  <si>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</si>
  <si>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</si>
  <si>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</si>
  <si>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</si>
  <si>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</si>
  <si>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</si>
  <si>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</si>
  <si>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</si>
  <si>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</si>
  <si>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</si>
  <si>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</si>
  <si>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</si>
  <si>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</si>
  <si>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</si>
  <si>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</si>
  <si>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</si>
  <si>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</si>
  <si>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</si>
  <si>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</si>
  <si>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</si>
  <si>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</si>
  <si>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</si>
  <si>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</si>
  <si>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</si>
  <si>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</si>
  <si>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</si>
  <si>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</si>
  <si>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</si>
  <si>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</si>
  <si>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</si>
  <si>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</si>
  <si>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</si>
  <si>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</si>
  <si>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</si>
  <si>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</si>
  <si>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</si>
  <si>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</si>
  <si>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</si>
  <si>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</si>
  <si>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</si>
  <si>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</si>
  <si>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</si>
  <si>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</si>
  <si>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</si>
  <si>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</si>
  <si>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</si>
  <si>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</si>
  <si>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</si>
  <si>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</si>
  <si>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</si>
  <si>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</si>
  <si>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</si>
  <si>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</si>
  <si>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</si>
  <si>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</si>
  <si>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</si>
  <si>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</si>
  <si>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</si>
  <si>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</si>
  <si>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</si>
  <si>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</si>
  <si>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</si>
  <si>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</si>
  <si>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</si>
  <si>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</si>
  <si>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</si>
  <si>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</si>
  <si>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</si>
  <si>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</si>
  <si>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</si>
  <si>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</si>
  <si>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</si>
  <si>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</si>
  <si>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</si>
  <si>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</si>
  <si>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</si>
  <si>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</si>
  <si>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</si>
  <si>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</si>
  <si>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</si>
  <si>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</si>
  <si>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</si>
  <si>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</si>
  <si>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</si>
  <si>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</si>
  <si>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</si>
  <si>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</si>
  <si>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</si>
  <si>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</si>
  <si>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</si>
  <si>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</si>
  <si>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</si>
  <si>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</si>
  <si>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</si>
  <si>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</si>
  <si>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</si>
  <si>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</si>
  <si>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</si>
  <si>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</si>
  <si>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</si>
  <si>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</si>
  <si>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</si>
  <si>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</si>
  <si>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</si>
  <si>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</si>
  <si>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</si>
  <si>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</si>
  <si>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</si>
  <si>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</si>
  <si>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</si>
  <si>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</si>
  <si>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</si>
  <si>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</si>
  <si>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</si>
  <si>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</si>
  <si>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</si>
  <si>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</si>
  <si>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</si>
  <si>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</si>
  <si>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</si>
  <si>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</si>
  <si>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</si>
  <si>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</si>
  <si>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</si>
  <si>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</si>
  <si>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</si>
  <si>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</si>
  <si>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</si>
  <si>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</si>
  <si>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</si>
  <si>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</si>
  <si>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</si>
  <si>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</si>
  <si>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</si>
  <si>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</si>
  <si>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</si>
  <si>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</si>
  <si>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</si>
  <si>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</si>
  <si>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</si>
  <si>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</si>
  <si>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</si>
  <si>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</si>
  <si>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</si>
  <si>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</si>
  <si>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</si>
  <si>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</si>
  <si>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</si>
  <si>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</si>
  <si>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</si>
  <si>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</si>
  <si>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</si>
  <si>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</si>
  <si>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</si>
  <si>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</si>
  <si>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</si>
  <si>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</si>
  <si>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</si>
  <si>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</si>
  <si>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</si>
  <si>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</si>
  <si>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</si>
  <si>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</si>
  <si>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</si>
  <si>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</si>
  <si>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</si>
  <si>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</si>
  <si>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</si>
  <si>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</si>
  <si>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</si>
  <si>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</si>
  <si>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</si>
  <si>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</si>
  <si>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</si>
  <si>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</si>
  <si>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</si>
  <si>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</si>
  <si>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</si>
  <si>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</si>
  <si>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</si>
  <si>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</si>
  <si>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</si>
  <si>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</si>
  <si>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</si>
  <si>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</si>
  <si>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</si>
  <si>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</si>
  <si>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</si>
  <si>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</si>
  <si>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</si>
  <si>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</si>
  <si>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</si>
  <si>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</si>
  <si>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</si>
  <si>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</si>
  <si>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</si>
  <si>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</si>
  <si>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</si>
  <si>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</si>
  <si>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</si>
  <si>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</si>
  <si>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</si>
  <si>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</si>
  <si>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</si>
  <si>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</si>
  <si>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</si>
  <si>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</si>
  <si>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</si>
  <si>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</si>
  <si>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</si>
  <si>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</si>
  <si>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</si>
  <si>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</si>
  <si>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</si>
  <si>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</si>
  <si>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</si>
  <si>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</si>
  <si>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</si>
  <si>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</si>
  <si>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</si>
  <si>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</si>
  <si>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</si>
  <si>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</si>
  <si>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</si>
  <si>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</si>
  <si>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</si>
  <si>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</si>
  <si>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</si>
  <si>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</si>
  <si>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</si>
  <si>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</si>
  <si>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</si>
  <si>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</si>
  <si>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</si>
  <si>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</si>
  <si>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</si>
  <si>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</si>
  <si>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</si>
  <si>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</si>
  <si>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</si>
  <si>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</si>
  <si>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</si>
  <si>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</si>
  <si>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</si>
  <si>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</si>
  <si>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</si>
  <si>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</si>
  <si>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</si>
  <si>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</si>
  <si>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</si>
  <si>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</si>
  <si>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</si>
  <si>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</si>
  <si>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</si>
  <si>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</si>
  <si>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</si>
  <si>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</si>
  <si>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</si>
  <si>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</si>
  <si>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</si>
  <si>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</si>
  <si>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</si>
  <si>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</si>
  <si>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</si>
  <si>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</si>
  <si>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</si>
  <si>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</si>
  <si>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</si>
  <si>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</si>
  <si>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</si>
  <si>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</si>
  <si>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</si>
  <si>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</si>
  <si>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</si>
  <si>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</si>
  <si>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</si>
  <si>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</si>
  <si>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</si>
  <si>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</si>
  <si>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</si>
  <si>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</si>
  <si>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</si>
  <si>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</si>
  <si>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</si>
  <si>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</si>
  <si>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</si>
  <si>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</si>
  <si>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</si>
  <si>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</si>
  <si>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</si>
  <si>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</si>
  <si>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</si>
  <si>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</si>
  <si>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</si>
  <si>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</si>
  <si>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</si>
  <si>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</si>
  <si>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</si>
  <si>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</si>
  <si>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</si>
  <si>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</si>
  <si>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</si>
  <si>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</si>
  <si>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</si>
  <si>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</si>
  <si>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</si>
  <si>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</si>
  <si>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</si>
  <si>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</si>
  <si>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</si>
  <si>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</si>
  <si>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</si>
  <si>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</si>
  <si>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</si>
  <si>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</si>
  <si>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</si>
  <si>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</si>
  <si>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</si>
  <si>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</si>
  <si>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</si>
  <si>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</si>
  <si>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</si>
  <si>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</si>
  <si>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</si>
  <si>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</si>
  <si>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</si>
  <si>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</si>
  <si>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</si>
  <si>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</si>
  <si>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</si>
  <si>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</si>
  <si>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</si>
  <si>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</si>
  <si>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</si>
  <si>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</si>
  <si>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</si>
  <si>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</si>
  <si>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</si>
  <si>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</si>
  <si>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</si>
  <si>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</si>
  <si>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</si>
  <si>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</si>
  <si>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</si>
  <si>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</si>
  <si>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</si>
  <si>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</si>
  <si>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</si>
  <si>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</si>
  <si>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</si>
  <si>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</si>
  <si>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</si>
  <si>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</si>
  <si>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</si>
  <si>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</si>
  <si>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</si>
  <si>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</si>
  <si>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</si>
  <si>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</si>
  <si>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</si>
  <si>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</si>
  <si>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</si>
  <si>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</si>
  <si>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</si>
  <si>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</si>
  <si>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</si>
  <si>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</si>
  <si>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</si>
  <si>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</si>
  <si>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</si>
  <si>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</si>
  <si>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</si>
  <si>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</si>
  <si>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</si>
  <si>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</si>
  <si>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</si>
  <si>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</si>
  <si>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</si>
  <si>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</si>
  <si>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</si>
  <si>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</si>
  <si>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</si>
  <si>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</si>
  <si>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</si>
  <si>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</si>
  <si>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</si>
  <si>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</si>
  <si>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</si>
  <si>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</si>
  <si>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</si>
  <si>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</si>
  <si>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</si>
  <si>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</si>
  <si>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</si>
  <si>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</si>
  <si>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</si>
  <si>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</si>
  <si>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</si>
  <si>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</si>
  <si>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</si>
  <si>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</si>
  <si>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</si>
  <si>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</si>
  <si>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</si>
  <si>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</si>
  <si>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</si>
  <si>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</si>
  <si>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</si>
  <si>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</si>
  <si>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</si>
  <si>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</si>
  <si>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</si>
  <si>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</si>
  <si>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</si>
  <si>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</si>
  <si>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</si>
  <si>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</si>
  <si>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</si>
  <si>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</si>
  <si>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</si>
  <si>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</si>
  <si>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</si>
  <si>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</si>
  <si>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</si>
  <si>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</si>
  <si>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</si>
  <si>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</si>
  <si>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</si>
  <si>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</si>
  <si>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</si>
  <si>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</si>
  <si>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</si>
  <si>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</si>
  <si>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</si>
  <si>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</si>
  <si>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</si>
  <si>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</si>
  <si>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</si>
  <si>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</si>
  <si>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</si>
  <si>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</si>
  <si>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</si>
  <si>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</si>
  <si>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</si>
  <si>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</si>
  <si>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</si>
  <si>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</si>
  <si>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</si>
  <si>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</si>
  <si>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</si>
  <si>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</si>
  <si>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</si>
  <si>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</si>
  <si>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</si>
  <si>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</si>
  <si>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</si>
  <si>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</si>
  <si>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</si>
  <si>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</si>
  <si>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</si>
  <si>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</si>
  <si>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</si>
  <si>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</si>
  <si>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</si>
  <si>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</si>
  <si>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</si>
  <si>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</si>
  <si>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</si>
  <si>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</si>
  <si>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</si>
  <si>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</si>
  <si>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</si>
  <si>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</si>
  <si>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</si>
  <si>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</si>
  <si>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</si>
  <si>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</si>
  <si>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</si>
  <si>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</si>
  <si>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</si>
  <si>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</si>
  <si>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</si>
  <si>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</si>
  <si>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</si>
  <si>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</si>
  <si>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</si>
  <si>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</si>
  <si>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</si>
  <si>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</si>
  <si>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</si>
  <si>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</si>
  <si>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</si>
  <si>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</si>
  <si>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</si>
  <si>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</si>
  <si>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</si>
  <si>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</si>
  <si>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</si>
  <si>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</si>
  <si>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</si>
  <si>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</si>
  <si>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</si>
  <si>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</si>
  <si>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</si>
  <si>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</si>
  <si>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</si>
  <si>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</si>
  <si>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</si>
  <si>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</si>
  <si>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</si>
  <si>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</si>
  <si>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</si>
  <si>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</si>
  <si>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</si>
  <si>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</si>
  <si>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</si>
  <si>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</si>
  <si>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</si>
  <si>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</si>
  <si>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</si>
  <si>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</si>
  <si>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</si>
  <si>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</si>
  <si>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</si>
  <si>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</si>
  <si>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</si>
  <si>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</si>
  <si>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</si>
  <si>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</si>
  <si>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</si>
  <si>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</si>
  <si>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</si>
  <si>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</si>
  <si>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</si>
  <si>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</si>
  <si>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</si>
  <si>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</si>
  <si>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</si>
  <si>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</si>
  <si>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</si>
  <si>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</si>
  <si>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</si>
  <si>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</si>
  <si>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</si>
  <si>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</si>
  <si>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</si>
  <si>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</si>
  <si>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</si>
  <si>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</si>
  <si>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</si>
  <si>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</si>
  <si>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</si>
  <si>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</si>
  <si>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</si>
  <si>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</si>
  <si>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</si>
  <si>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</si>
  <si>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</si>
  <si>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</si>
  <si>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</si>
  <si>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</si>
  <si>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</si>
  <si>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</si>
  <si>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</si>
  <si>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</si>
  <si>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</si>
  <si>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</si>
  <si>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</si>
  <si>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</si>
  <si>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</si>
  <si>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</si>
  <si>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</si>
  <si>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</si>
  <si>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</si>
  <si>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</si>
  <si>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</si>
  <si>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</si>
  <si>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</si>
  <si>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</si>
  <si>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</si>
  <si>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</si>
  <si>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</si>
  <si>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</si>
  <si>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</si>
  <si>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</si>
  <si>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</si>
  <si>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</si>
  <si>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</si>
  <si>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</si>
  <si>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</si>
  <si>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</si>
  <si>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</si>
  <si>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</si>
  <si>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</si>
  <si>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</si>
  <si>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</si>
  <si>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</si>
  <si>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</si>
  <si>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</si>
  <si>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</si>
  <si>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</si>
  <si>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</si>
  <si>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</si>
  <si>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</si>
  <si>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</si>
  <si>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</si>
  <si>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</si>
  <si>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</si>
  <si>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</si>
  <si>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</si>
  <si>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</si>
  <si>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</si>
  <si>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</si>
  <si>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</si>
  <si>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</si>
  <si>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</si>
  <si>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</si>
  <si>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</si>
  <si>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</si>
  <si>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</si>
  <si>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</si>
  <si>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</si>
  <si>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</si>
  <si>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</si>
  <si>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</si>
  <si>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</si>
  <si>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</si>
  <si>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</si>
  <si>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</si>
  <si>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</si>
  <si>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</si>
  <si>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</si>
  <si>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</si>
  <si>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</si>
  <si>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</si>
  <si>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</si>
  <si>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</si>
  <si>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</si>
  <si>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</si>
  <si>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</si>
  <si>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</si>
  <si>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</si>
  <si>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</si>
  <si>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</si>
  <si>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</si>
  <si>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</si>
  <si>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</si>
  <si>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</si>
  <si>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</si>
  <si>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</si>
  <si>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</si>
  <si>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</si>
  <si>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</si>
  <si>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</si>
  <si>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</si>
  <si>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</si>
  <si>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</si>
  <si>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</si>
  <si>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</si>
  <si>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</si>
  <si>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</si>
  <si>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</si>
  <si>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</si>
  <si>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</si>
  <si>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</si>
  <si>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</si>
  <si>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</si>
  <si>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</si>
  <si>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</si>
  <si>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</si>
  <si>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</si>
  <si>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</si>
  <si>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</si>
  <si>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</si>
  <si>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</si>
  <si>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</si>
  <si>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</si>
  <si>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</si>
  <si>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</si>
  <si>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</si>
  <si>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</si>
  <si>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</si>
  <si>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</si>
  <si>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</si>
  <si>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</si>
  <si>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</si>
  <si>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</si>
  <si>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</si>
  <si>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</si>
  <si>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</si>
  <si>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</si>
  <si>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</si>
  <si>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</si>
  <si>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</si>
  <si>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</si>
  <si>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</si>
  <si>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</si>
  <si>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</si>
  <si>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</si>
  <si>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</si>
  <si>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</si>
  <si>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</si>
  <si>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</si>
  <si>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</si>
  <si>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</si>
  <si>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</si>
  <si>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</si>
  <si>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</si>
  <si>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</si>
  <si>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</si>
  <si>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</si>
  <si>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</si>
  <si>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</si>
  <si>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</si>
  <si>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</si>
  <si>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</si>
  <si>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</si>
  <si>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</si>
  <si>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</si>
  <si>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</si>
  <si>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</si>
  <si>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</si>
  <si>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</si>
  <si>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</si>
  <si>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</si>
  <si>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</si>
  <si>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</si>
  <si>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</si>
  <si>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</si>
  <si>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</si>
  <si>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</si>
  <si>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</si>
  <si>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</si>
  <si>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</si>
  <si>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</si>
  <si>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</si>
  <si>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</si>
  <si>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</si>
  <si>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</si>
  <si>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</si>
  <si>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</si>
  <si>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</si>
  <si>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</si>
  <si>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</si>
  <si>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</si>
  <si>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</si>
  <si>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</si>
  <si>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</si>
  <si>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</si>
  <si>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</si>
  <si>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</si>
  <si>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</si>
  <si>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</si>
  <si>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</si>
  <si>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</si>
  <si>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</si>
  <si>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</si>
  <si>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</si>
  <si>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</si>
  <si>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</si>
  <si>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</si>
  <si>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</si>
  <si>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</si>
  <si>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</si>
  <si>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</si>
  <si>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</si>
  <si>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</si>
  <si>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</si>
  <si>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</si>
  <si>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</si>
  <si>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</si>
  <si>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</si>
  <si>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</si>
  <si>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</si>
  <si>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</si>
  <si>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</si>
  <si>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</si>
  <si>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</si>
  <si>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</si>
  <si>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</si>
  <si>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</si>
  <si>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</si>
  <si>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</si>
  <si>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</si>
  <si>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</si>
  <si>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</si>
  <si>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</si>
  <si>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</si>
  <si>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</si>
  <si>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</si>
  <si>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</si>
  <si>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</si>
  <si>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</si>
  <si>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</si>
  <si>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</si>
  <si>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</si>
  <si>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</si>
  <si>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</si>
  <si>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</si>
  <si>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</si>
  <si>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</si>
  <si>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</si>
  <si>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</si>
  <si>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</si>
  <si>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</si>
  <si>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</si>
  <si>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</si>
  <si>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</si>
  <si>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</si>
  <si>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</si>
  <si>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</si>
  <si>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</si>
  <si>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</si>
  <si>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</si>
  <si>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</si>
  <si>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</si>
  <si>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</si>
  <si>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</si>
  <si>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</si>
  <si>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</si>
  <si>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</si>
  <si>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</si>
  <si>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</si>
  <si>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</si>
  <si>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</si>
  <si>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</si>
  <si>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</si>
  <si>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</si>
  <si>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</si>
  <si>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</si>
  <si>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</si>
  <si>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</si>
  <si>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</si>
  <si>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</si>
  <si>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</si>
  <si>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</si>
  <si>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</si>
  <si>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</si>
  <si>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</si>
  <si>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</si>
  <si>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</si>
  <si>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</si>
  <si>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</si>
  <si>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</si>
  <si>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</si>
  <si>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</si>
  <si>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</si>
  <si>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</si>
  <si>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</si>
  <si>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</si>
  <si>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</si>
  <si>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</si>
  <si>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</si>
  <si>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</si>
  <si>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</si>
  <si>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</si>
  <si>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</si>
  <si>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</si>
  <si>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</si>
  <si>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</si>
  <si>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</si>
  <si>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</si>
  <si>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</si>
  <si>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</si>
  <si>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</si>
  <si>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</si>
  <si>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</si>
  <si>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</si>
  <si>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</si>
  <si>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</si>
  <si>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</si>
  <si>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</si>
  <si>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</si>
  <si>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</si>
  <si>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</si>
  <si>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</si>
  <si>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</si>
  <si>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</si>
  <si>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</si>
  <si>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</si>
  <si>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</si>
  <si>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</si>
  <si>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</si>
  <si>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</si>
  <si>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</si>
  <si>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</si>
  <si>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</si>
  <si>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</si>
  <si>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</si>
  <si>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</si>
  <si>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</si>
  <si>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</si>
  <si>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</si>
  <si>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</si>
  <si>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</si>
  <si>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</si>
  <si>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</si>
  <si>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</si>
  <si>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</si>
  <si>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</si>
  <si>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</si>
  <si>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</si>
  <si>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</si>
  <si>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</si>
  <si>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</si>
  <si>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</si>
  <si>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</si>
  <si>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</si>
  <si>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</si>
  <si>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</si>
  <si>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</si>
  <si>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</si>
  <si>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</si>
  <si>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</si>
  <si>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</si>
  <si>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</si>
  <si>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</si>
  <si>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</si>
  <si>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</si>
  <si>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</si>
  <si>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</si>
  <si>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</si>
  <si>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</si>
  <si>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</si>
  <si>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</si>
  <si>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</si>
  <si>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</si>
  <si>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</si>
  <si>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</si>
  <si>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</si>
  <si>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</si>
  <si>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</si>
  <si>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</si>
  <si>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</si>
  <si>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</si>
  <si>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</si>
  <si>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</si>
  <si>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</si>
  <si>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</si>
  <si>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</si>
  <si>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</si>
  <si>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</si>
  <si>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</si>
  <si>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</si>
  <si>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</si>
  <si>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</si>
  <si>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</si>
  <si>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</si>
  <si>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</si>
  <si>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</si>
  <si>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</si>
  <si>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</si>
  <si>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</si>
  <si>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</si>
  <si>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</si>
  <si>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</si>
  <si>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</si>
  <si>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</si>
  <si>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</si>
  <si>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</si>
  <si>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</si>
  <si>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</si>
  <si>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</si>
  <si>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</si>
  <si>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</si>
  <si>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</si>
  <si>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</si>
  <si>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</si>
  <si>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</si>
  <si>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</si>
  <si>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</si>
  <si>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</si>
  <si>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</si>
  <si>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</si>
  <si>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</si>
  <si>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</si>
  <si>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</si>
  <si>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</si>
  <si>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</si>
  <si>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</si>
  <si>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</si>
  <si>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</si>
  <si>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</si>
  <si>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</si>
  <si>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</si>
  <si>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</si>
  <si>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</si>
  <si>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</si>
  <si>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</si>
  <si>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</si>
  <si>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</si>
  <si>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</si>
  <si>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</si>
  <si>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</si>
  <si>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</si>
  <si>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</si>
  <si>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</si>
  <si>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</si>
  <si>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</si>
  <si>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</si>
  <si>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</si>
  <si>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</si>
  <si>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</si>
  <si>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</si>
  <si>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</si>
  <si>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</si>
  <si>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</si>
  <si>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</si>
  <si>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</si>
  <si>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</si>
  <si>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</si>
  <si>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</si>
  <si>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</si>
  <si>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</si>
  <si>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</si>
  <si>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</si>
  <si>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</si>
  <si>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</si>
  <si>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</si>
  <si>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</si>
  <si>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</si>
  <si>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</si>
  <si>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</si>
  <si>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</si>
  <si>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</si>
  <si>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</si>
  <si>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</si>
  <si>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</si>
  <si>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</si>
  <si>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</si>
  <si>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</si>
  <si>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</si>
  <si>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</si>
  <si>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</si>
  <si>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</si>
  <si>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</si>
  <si>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</si>
  <si>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</si>
  <si>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</si>
  <si>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</si>
  <si>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</si>
  <si>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</si>
  <si>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</si>
  <si>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</si>
  <si>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</si>
  <si>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</si>
  <si>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</si>
  <si>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</si>
  <si>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</si>
  <si>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</si>
  <si>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</si>
  <si>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</si>
  <si>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</si>
  <si>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</si>
  <si>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</si>
  <si>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</si>
  <si>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</si>
  <si>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</si>
  <si>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</si>
  <si>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</si>
  <si>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</si>
  <si>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</si>
  <si>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</si>
  <si>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</si>
  <si>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</si>
  <si>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</si>
  <si>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</si>
  <si>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</si>
  <si>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</si>
  <si>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</si>
  <si>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</si>
  <si>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</si>
  <si>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</si>
  <si>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</si>
  <si>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</si>
  <si>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</si>
  <si>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</si>
  <si>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</si>
  <si>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</si>
  <si>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</si>
  <si>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</si>
  <si>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</si>
  <si>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</si>
  <si>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</si>
  <si>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</si>
  <si>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</si>
  <si>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</si>
  <si>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</si>
  <si>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</si>
  <si>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</si>
  <si>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</si>
  <si>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</si>
  <si>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</si>
  <si>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</si>
  <si>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</si>
  <si>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</si>
  <si>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</si>
  <si>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</si>
  <si>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</si>
  <si>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</si>
  <si>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</si>
  <si>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</si>
  <si>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</si>
  <si>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</si>
  <si>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</si>
  <si>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</si>
  <si>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</si>
  <si>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</si>
  <si>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</si>
  <si>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</si>
  <si>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</si>
  <si>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</si>
  <si>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</si>
  <si>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</si>
  <si>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</si>
  <si>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</si>
  <si>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</si>
  <si>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</si>
  <si>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</si>
  <si>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</si>
  <si>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</si>
  <si>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</si>
  <si>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</si>
  <si>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</si>
  <si>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</si>
  <si>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</si>
  <si>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</si>
  <si>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</si>
  <si>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</si>
  <si>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</si>
  <si>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</si>
  <si>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</si>
  <si>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</si>
  <si>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</si>
  <si>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</si>
  <si>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</si>
  <si>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</si>
  <si>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</si>
  <si>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</si>
  <si>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</si>
  <si>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</si>
  <si>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</si>
  <si>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</si>
  <si>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</si>
  <si>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</si>
  <si>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</si>
  <si>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</si>
  <si>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</si>
  <si>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</si>
  <si>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</si>
  <si>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</si>
  <si>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</si>
  <si>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</si>
  <si>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</si>
  <si>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</si>
  <si>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</si>
  <si>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</si>
  <si>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</si>
  <si>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</si>
  <si>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</si>
  <si>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</si>
  <si>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</si>
  <si>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</si>
  <si>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</si>
  <si>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</si>
  <si>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</si>
  <si>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</si>
  <si>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</si>
  <si>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</si>
  <si>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</si>
  <si>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</si>
  <si>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</si>
  <si>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</si>
  <si>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</si>
  <si>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</si>
  <si>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</si>
  <si>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</si>
  <si>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</si>
  <si>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</si>
  <si>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</si>
  <si>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</si>
  <si>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</si>
  <si>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</si>
  <si>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</si>
  <si>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</si>
  <si>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</si>
  <si>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</si>
  <si>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</si>
  <si>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</si>
  <si>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</si>
  <si>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</si>
  <si>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</si>
  <si>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</si>
  <si>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</si>
  <si>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</si>
  <si>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</si>
  <si>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</si>
  <si>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</si>
  <si>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</si>
  <si>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</si>
  <si>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</si>
  <si>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</si>
  <si>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</si>
  <si>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</si>
  <si>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</si>
  <si>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</si>
  <si>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</si>
  <si>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</si>
  <si>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</si>
  <si>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</si>
  <si>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</si>
  <si>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</si>
  <si>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</si>
  <si>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</si>
  <si>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</si>
  <si>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</si>
  <si>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</si>
  <si>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</si>
  <si>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</si>
  <si>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</si>
  <si>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</si>
  <si>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</si>
  <si>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</si>
  <si>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</si>
  <si>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</si>
  <si>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</si>
  <si>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</si>
  <si>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</si>
  <si>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</si>
  <si>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</si>
  <si>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</si>
  <si>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</si>
  <si>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</si>
  <si>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</si>
  <si>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</si>
  <si>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</si>
  <si>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</si>
  <si>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</si>
  <si>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</si>
  <si>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</si>
  <si>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</si>
  <si>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</si>
  <si>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</si>
  <si>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</si>
  <si>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</si>
  <si>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</si>
  <si>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</si>
  <si>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</si>
  <si>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</si>
  <si>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</si>
  <si>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</si>
  <si>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</si>
  <si>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</si>
  <si>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</si>
  <si>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</si>
  <si>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</si>
  <si>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</si>
  <si>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</si>
  <si>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</si>
  <si>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</si>
  <si>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</si>
  <si>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</si>
  <si>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</si>
  <si>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</si>
  <si>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</si>
  <si>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</si>
  <si>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</si>
  <si>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</si>
  <si>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</si>
  <si>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</si>
  <si>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</si>
  <si>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</si>
  <si>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</si>
  <si>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</si>
  <si>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</si>
  <si>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</si>
  <si>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</si>
  <si>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</si>
  <si>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</si>
  <si>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</si>
  <si>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</si>
  <si>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</si>
  <si>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</si>
  <si>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</si>
  <si>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</si>
  <si>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</si>
  <si>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</si>
  <si>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</si>
  <si>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</si>
  <si>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</si>
  <si>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</si>
  <si>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</si>
  <si>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</si>
  <si>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</si>
  <si>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</si>
  <si>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</si>
  <si>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</si>
  <si>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</si>
  <si>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</si>
  <si>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</si>
  <si>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</si>
  <si>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</si>
  <si>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</si>
  <si>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</si>
  <si>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</si>
  <si>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</si>
  <si>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</si>
  <si>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</si>
  <si>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</si>
  <si>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</si>
  <si>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</si>
  <si>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</si>
  <si>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</si>
  <si>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</si>
  <si>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</si>
  <si>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</si>
  <si>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</si>
  <si>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</si>
  <si>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</si>
  <si>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</si>
  <si>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</si>
  <si>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</si>
  <si>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</si>
  <si>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</si>
  <si>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</si>
  <si>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</si>
  <si>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</si>
  <si>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</si>
  <si>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</si>
  <si>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</si>
  <si>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</si>
  <si>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</si>
  <si>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</si>
  <si>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</si>
  <si>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</si>
  <si>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</si>
  <si>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</si>
  <si>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</si>
  <si>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</si>
  <si>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</si>
  <si>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</si>
  <si>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</si>
  <si>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</si>
  <si>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</si>
  <si>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</si>
  <si>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</si>
  <si>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</si>
  <si>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</si>
  <si>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</si>
  <si>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</si>
  <si>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</si>
  <si>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</si>
  <si>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</si>
  <si>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</si>
  <si>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</si>
  <si>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</si>
  <si>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</si>
  <si>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</si>
  <si>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</si>
  <si>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</si>
  <si>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</si>
  <si>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</si>
  <si>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</si>
  <si>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</si>
  <si>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</si>
  <si>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</si>
  <si>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</si>
  <si>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</si>
  <si>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</si>
  <si>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</si>
  <si>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</si>
  <si>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</si>
  <si>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</si>
  <si>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</si>
  <si>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</si>
  <si>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</si>
  <si>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</si>
  <si>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</si>
  <si>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</si>
  <si>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</si>
  <si>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</si>
  <si>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</si>
  <si>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</si>
  <si>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</si>
  <si>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</si>
  <si>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</si>
  <si>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</si>
  <si>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</si>
  <si>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</si>
  <si>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</si>
  <si>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</si>
  <si>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</si>
  <si>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</si>
  <si>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</si>
  <si>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</si>
  <si>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</si>
  <si>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</si>
  <si>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</si>
  <si>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</si>
  <si>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</si>
  <si>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</si>
  <si>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</si>
  <si>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</si>
  <si>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</si>
  <si>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</si>
  <si>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</si>
  <si>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</si>
  <si>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</si>
  <si>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</si>
  <si>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</si>
  <si>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</si>
  <si>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</si>
  <si>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</si>
  <si>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</si>
  <si>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</si>
  <si>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</si>
  <si>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</si>
  <si>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</si>
  <si>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</si>
  <si>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</si>
  <si>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</si>
  <si>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</si>
  <si>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</si>
  <si>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</si>
  <si>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</si>
  <si>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</si>
  <si>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</si>
  <si>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</si>
  <si>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</si>
  <si>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</si>
  <si>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</si>
  <si>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</si>
  <si>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</si>
  <si>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</si>
  <si>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</si>
  <si>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</si>
  <si>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</si>
  <si>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</si>
  <si>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</si>
  <si>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</si>
  <si>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</si>
  <si>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</si>
  <si>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</si>
  <si>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</si>
  <si>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</si>
  <si>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</si>
  <si>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</si>
  <si>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</si>
  <si>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</si>
  <si>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</si>
  <si>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</si>
  <si>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</si>
  <si>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</si>
  <si>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</si>
  <si>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</si>
  <si>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</si>
  <si>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</si>
  <si>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</si>
  <si>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</si>
  <si>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</si>
  <si>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</si>
  <si>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</si>
  <si>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</si>
  <si>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</si>
  <si>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</si>
  <si>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</si>
  <si>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</si>
  <si>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</si>
  <si>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</si>
  <si>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</si>
  <si>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</si>
  <si>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</si>
  <si>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</si>
  <si>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</si>
  <si>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</si>
  <si>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</si>
  <si>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</si>
  <si>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</si>
  <si>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</si>
  <si>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</si>
  <si>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</si>
  <si>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</si>
  <si>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</si>
  <si>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</si>
  <si>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</si>
  <si>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</si>
  <si>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</si>
  <si>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</si>
  <si>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</si>
  <si>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</si>
  <si>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</si>
  <si>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</si>
  <si>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</si>
  <si>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</si>
  <si>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</si>
  <si>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</si>
  <si>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</si>
  <si>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</si>
  <si>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</si>
  <si>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</si>
  <si>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</si>
  <si>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</si>
  <si>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</si>
  <si>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</si>
  <si>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</si>
  <si>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</si>
  <si>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</si>
  <si>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</si>
  <si>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</si>
  <si>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</si>
  <si>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</si>
  <si>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</si>
  <si>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</si>
  <si>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</si>
  <si>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</si>
  <si>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</si>
  <si>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</si>
  <si>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</si>
  <si>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</si>
  <si>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</si>
  <si>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</si>
  <si>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</si>
  <si>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</si>
  <si>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</si>
  <si>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</si>
  <si>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</si>
  <si>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</si>
  <si>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</si>
  <si>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</si>
  <si>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</si>
  <si>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</si>
  <si>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</si>
  <si>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</si>
  <si>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</si>
  <si>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</si>
  <si>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</si>
  <si>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</si>
  <si>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</si>
  <si>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</si>
  <si>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</si>
  <si>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</si>
  <si>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</si>
  <si>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</si>
  <si>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</si>
  <si>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</si>
  <si>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</si>
  <si>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</si>
  <si>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</si>
  <si>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</si>
  <si>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</si>
  <si>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</si>
  <si>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</si>
  <si>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</si>
  <si>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</si>
  <si>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</si>
  <si>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</si>
  <si>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</si>
  <si>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</si>
  <si>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</si>
  <si>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</si>
  <si>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</si>
  <si>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</si>
  <si>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</si>
  <si>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</si>
  <si>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</si>
  <si>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</si>
  <si>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</si>
  <si>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</si>
  <si>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</si>
  <si>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</si>
  <si>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</si>
  <si>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</si>
  <si>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</si>
  <si>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</si>
  <si>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</si>
  <si>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</si>
  <si>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</si>
  <si>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</si>
  <si>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</si>
  <si>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</si>
  <si>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</si>
  <si>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</si>
  <si>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</si>
  <si>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</si>
  <si>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</si>
  <si>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</si>
  <si>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</si>
  <si>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</si>
  <si>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</si>
  <si>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</si>
  <si>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</si>
  <si>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</si>
  <si>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</si>
  <si>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</si>
  <si>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</si>
  <si>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</si>
  <si>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</si>
  <si>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</si>
  <si>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</si>
  <si>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</si>
  <si>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</si>
  <si>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</si>
  <si>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</si>
  <si>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</si>
  <si>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</si>
  <si>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</si>
  <si>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</si>
  <si>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</si>
  <si>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</si>
  <si>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</si>
  <si>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</si>
  <si>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</si>
  <si>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</si>
  <si>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</si>
  <si>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</si>
  <si>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</si>
  <si>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</si>
  <si>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</si>
  <si>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</si>
  <si>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</si>
  <si>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</si>
  <si>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</si>
  <si>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</si>
  <si>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</si>
  <si>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</si>
  <si>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</si>
  <si>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</si>
  <si>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</si>
  <si>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</si>
  <si>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</si>
  <si>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</si>
  <si>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</si>
  <si>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</si>
  <si>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</si>
  <si>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</si>
  <si>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</si>
  <si>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</si>
  <si>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</si>
  <si>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</si>
  <si>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</si>
  <si>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</si>
  <si>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</si>
  <si>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</si>
  <si>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</si>
  <si>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</si>
  <si>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</si>
  <si>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</si>
  <si>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</si>
  <si>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</si>
  <si>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</si>
  <si>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</si>
  <si>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</si>
  <si>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</si>
  <si>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</si>
  <si>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</si>
  <si>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</si>
  <si>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</si>
  <si>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</si>
  <si>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</si>
  <si>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</si>
  <si>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</si>
  <si>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</si>
  <si>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</si>
  <si>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</si>
  <si>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</si>
  <si>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</si>
  <si>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</si>
  <si>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</si>
  <si>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</si>
  <si>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</si>
  <si>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</si>
  <si>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</si>
  <si>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</si>
  <si>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</si>
  <si>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</si>
  <si>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</si>
  <si>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</si>
  <si>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</si>
  <si>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</si>
  <si>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</si>
  <si>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</si>
  <si>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</si>
  <si>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</si>
  <si>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</si>
  <si>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</si>
  <si>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</si>
  <si>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</si>
  <si>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</si>
  <si>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</si>
  <si>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</si>
  <si>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</si>
  <si>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</si>
  <si>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</si>
  <si>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</si>
  <si>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</si>
  <si>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</si>
  <si>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</si>
  <si>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</si>
  <si>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</si>
  <si>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</si>
  <si>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</si>
  <si>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</si>
  <si>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</si>
  <si>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</si>
  <si>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</si>
  <si>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</si>
  <si>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</si>
  <si>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</si>
  <si>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</si>
  <si>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</si>
  <si>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</si>
  <si>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</si>
  <si>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</si>
  <si>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</si>
  <si>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</si>
  <si>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</si>
  <si>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</si>
  <si>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</si>
  <si>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</si>
  <si>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</si>
  <si>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</si>
  <si>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</si>
  <si>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</si>
  <si>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</si>
  <si>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</si>
  <si>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</si>
  <si>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</si>
  <si>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</si>
  <si>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</si>
  <si>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</si>
  <si>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</si>
  <si>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</si>
  <si>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</si>
  <si>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</si>
  <si>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</si>
  <si>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</si>
  <si>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</si>
  <si>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</si>
  <si>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</si>
  <si>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</si>
  <si>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</si>
  <si>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</si>
  <si>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</si>
  <si>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</si>
  <si>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</si>
  <si>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</si>
  <si>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</si>
  <si>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</si>
  <si>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</si>
  <si>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</si>
  <si>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</si>
  <si>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</si>
  <si>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</si>
  <si>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</si>
  <si>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</si>
  <si>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</si>
  <si>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</si>
  <si>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</si>
  <si>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</si>
  <si>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</si>
  <si>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</si>
  <si>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</si>
  <si>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</si>
  <si>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</si>
  <si>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</si>
  <si>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</si>
  <si>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</si>
  <si>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</si>
  <si>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</si>
  <si>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</si>
  <si>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</si>
  <si>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</si>
  <si>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</si>
  <si>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</si>
  <si>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</si>
  <si>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</si>
  <si>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</si>
  <si>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</si>
  <si>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</si>
  <si>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</si>
  <si>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</si>
  <si>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</si>
  <si>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</si>
  <si>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</si>
  <si>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</si>
  <si>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</si>
  <si>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</si>
  <si>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</si>
  <si>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</si>
  <si>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</si>
  <si>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</si>
  <si>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</si>
  <si>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</si>
  <si>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</si>
  <si>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</si>
  <si>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</si>
  <si>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</si>
  <si>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</si>
  <si>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</si>
  <si>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</si>
  <si>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</si>
  <si>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</si>
  <si>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</si>
  <si>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</si>
  <si>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</si>
  <si>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</si>
  <si>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</si>
  <si>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</si>
  <si>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</si>
  <si>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</si>
  <si>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</si>
  <si>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</si>
  <si>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</si>
  <si>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</si>
  <si>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</si>
  <si>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</si>
  <si>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</si>
  <si>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</si>
  <si>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</si>
  <si>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</si>
  <si>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</si>
  <si>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</si>
  <si>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</si>
  <si>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</si>
  <si>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</si>
  <si>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</si>
  <si>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</si>
  <si>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</si>
  <si>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</si>
  <si>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</si>
  <si>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</si>
  <si>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</si>
  <si>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</si>
  <si>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</si>
  <si>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</si>
  <si>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</si>
  <si>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</si>
  <si>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</si>
  <si>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</si>
  <si>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</si>
  <si>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</si>
  <si>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</si>
  <si>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</si>
  <si>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</si>
  <si>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</si>
  <si>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</si>
  <si>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</si>
  <si>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</si>
  <si>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</si>
  <si>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</si>
  <si>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</si>
  <si>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</si>
  <si>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</si>
  <si>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</si>
  <si>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</si>
  <si>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</si>
  <si>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</si>
  <si>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</si>
  <si>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</si>
  <si>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</si>
  <si>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</si>
  <si>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</si>
  <si>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</si>
  <si>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</si>
  <si>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</si>
  <si>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</si>
  <si>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</si>
  <si>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</si>
  <si>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</si>
  <si>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</si>
  <si>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</si>
  <si>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</si>
  <si>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</si>
  <si>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</si>
  <si>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</si>
  <si>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</si>
  <si>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</si>
  <si>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</si>
  <si>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</si>
  <si>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</si>
  <si>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</si>
  <si>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</si>
  <si>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</si>
  <si>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</si>
  <si>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</si>
  <si>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</si>
  <si>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</si>
  <si>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</si>
  <si>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</si>
  <si>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</si>
  <si>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</si>
  <si>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</si>
  <si>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</si>
  <si>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</si>
  <si>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</si>
  <si>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</si>
  <si>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</si>
  <si>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</si>
  <si>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</si>
  <si>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</si>
  <si>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</si>
  <si>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</si>
  <si>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</si>
  <si>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</si>
  <si>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</si>
  <si>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</si>
  <si>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</si>
  <si>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</si>
  <si>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</si>
  <si>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</si>
  <si>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</si>
  <si>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</si>
  <si>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</si>
  <si>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</si>
  <si>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</si>
  <si>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</si>
  <si>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</si>
  <si>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</si>
  <si>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</si>
  <si>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</si>
  <si>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</si>
  <si>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</si>
  <si>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</si>
  <si>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</si>
  <si>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</si>
  <si>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</si>
  <si>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</si>
  <si>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</si>
  <si>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</si>
  <si>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</si>
  <si>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</si>
  <si>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</si>
  <si>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</si>
  <si>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</si>
  <si>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</si>
  <si>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</si>
  <si>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</si>
  <si>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</si>
  <si>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</si>
  <si>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</si>
  <si>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</si>
  <si>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</si>
  <si>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</si>
  <si>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</si>
  <si>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</si>
  <si>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</si>
  <si>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</si>
  <si>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</si>
  <si>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</si>
  <si>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</si>
  <si>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</si>
  <si>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</si>
  <si>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</si>
  <si>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</si>
  <si>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</si>
  <si>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</si>
  <si>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</si>
  <si>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</si>
  <si>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</si>
  <si>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</si>
  <si>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</si>
  <si>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</si>
  <si>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</si>
  <si>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</si>
  <si>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</si>
  <si>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</si>
  <si>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</si>
  <si>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</si>
  <si>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</si>
  <si>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</si>
  <si>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</si>
  <si>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</si>
  <si>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</si>
  <si>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</si>
  <si>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</si>
  <si>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</si>
  <si>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</si>
  <si>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</si>
  <si>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</si>
  <si>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</si>
  <si>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</si>
  <si>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</si>
  <si>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</si>
  <si>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</si>
  <si>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</si>
  <si>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</si>
  <si>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</si>
  <si>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</si>
  <si>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</si>
  <si>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</si>
  <si>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</si>
  <si>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</si>
  <si>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</si>
  <si>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</si>
  <si>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</si>
  <si>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</si>
  <si>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</si>
  <si>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</si>
  <si>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</si>
  <si>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</si>
  <si>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</si>
  <si>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</si>
  <si>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</si>
  <si>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</si>
  <si>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</si>
  <si>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</si>
  <si>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</si>
  <si>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</si>
  <si>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</si>
  <si>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</si>
  <si>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</si>
  <si>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</si>
  <si>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</si>
  <si>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</si>
  <si>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</si>
  <si>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</si>
  <si>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</si>
  <si>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</si>
  <si>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</si>
  <si>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</si>
  <si>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</si>
  <si>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</si>
  <si>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</si>
  <si>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</si>
  <si>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</si>
  <si>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</si>
  <si>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</si>
  <si>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</si>
  <si>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</si>
  <si>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</si>
  <si>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</si>
  <si>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</si>
  <si>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</si>
  <si>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</si>
  <si>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</si>
  <si>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</si>
  <si>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</si>
  <si>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</si>
  <si>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</si>
  <si>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</si>
  <si>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</si>
  <si>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</si>
  <si>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</si>
  <si>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</si>
  <si>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</si>
  <si>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</si>
  <si>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</si>
  <si>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</si>
  <si>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</si>
  <si>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</si>
  <si>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</si>
  <si>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</si>
  <si>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</si>
  <si>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</si>
  <si>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</si>
  <si>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</si>
  <si>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</si>
  <si>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</si>
  <si>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</si>
  <si>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</si>
  <si>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</si>
  <si>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</si>
  <si>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</si>
  <si>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</si>
  <si>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</si>
  <si>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</si>
  <si>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</si>
  <si>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</si>
  <si>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</si>
  <si>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</si>
  <si>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</si>
  <si>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</si>
  <si>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</si>
  <si>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</si>
  <si>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</si>
  <si>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</si>
  <si>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</si>
  <si>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</si>
  <si>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</si>
  <si>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</si>
  <si>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</si>
  <si>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</si>
  <si>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</si>
  <si>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</si>
  <si>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</si>
  <si>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</si>
  <si>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</si>
  <si>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</si>
  <si>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</si>
  <si>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</si>
  <si>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</si>
  <si>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</si>
  <si>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</si>
  <si>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</si>
  <si>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</si>
  <si>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</si>
  <si>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</si>
  <si>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</si>
  <si>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</si>
  <si>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</si>
  <si>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</si>
  <si>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</si>
  <si>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</si>
  <si>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</si>
  <si>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</si>
  <si>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</si>
  <si>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</si>
  <si>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</si>
  <si>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</si>
  <si>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</si>
  <si>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</si>
  <si>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</si>
  <si>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</si>
  <si>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</si>
  <si>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</si>
  <si>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</si>
  <si>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</si>
  <si>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</si>
  <si>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</si>
  <si>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</si>
  <si>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</si>
  <si>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</si>
  <si>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</si>
  <si>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</si>
  <si>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</si>
  <si>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</si>
  <si>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</si>
  <si>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</si>
  <si>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</si>
  <si>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</si>
  <si>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</si>
  <si>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</si>
  <si>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</si>
  <si>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</si>
  <si>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</si>
  <si>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</si>
  <si>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</si>
  <si>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</si>
  <si>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</si>
  <si>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</si>
  <si>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</si>
  <si>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</si>
  <si>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</si>
  <si>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</si>
  <si>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</si>
  <si>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</si>
  <si>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</si>
  <si>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</si>
  <si>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</si>
  <si>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</si>
  <si>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</si>
  <si>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</si>
  <si>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</si>
  <si>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</si>
  <si>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</si>
  <si>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</si>
  <si>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</si>
  <si>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</si>
  <si>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</si>
  <si>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</si>
  <si>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</si>
  <si>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</si>
  <si>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</si>
  <si>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</si>
  <si>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</si>
  <si>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</si>
  <si>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</si>
  <si>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</si>
  <si>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</si>
  <si>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</si>
  <si>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</si>
  <si>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</si>
  <si>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</si>
  <si>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</si>
  <si>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</si>
  <si>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</si>
  <si>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</si>
  <si>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</si>
  <si>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</si>
  <si>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</si>
  <si>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</si>
  <si>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</si>
  <si>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</si>
  <si>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</si>
  <si>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</si>
  <si>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</si>
  <si>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</si>
  <si>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</si>
  <si>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</si>
  <si>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</si>
  <si>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</si>
  <si>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</si>
  <si>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</si>
  <si>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</si>
  <si>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</si>
  <si>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</si>
  <si>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</si>
  <si>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</si>
  <si>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</si>
  <si>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</si>
  <si>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</si>
  <si>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</si>
  <si>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</si>
  <si>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</si>
  <si>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</si>
  <si>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</si>
  <si>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</si>
  <si>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</si>
  <si>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</si>
  <si>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</si>
  <si>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</si>
  <si>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</si>
  <si>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</si>
  <si>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</si>
  <si>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</si>
  <si>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</si>
  <si>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</si>
  <si>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</si>
  <si>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</si>
  <si>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</si>
  <si>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</si>
  <si>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</si>
  <si>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</si>
  <si>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</si>
  <si>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</si>
  <si>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</si>
  <si>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</si>
  <si>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</si>
  <si>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</si>
  <si>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</si>
  <si>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</si>
  <si>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</si>
  <si>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</si>
  <si>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</si>
  <si>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</si>
  <si>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</si>
  <si>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</si>
  <si>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</si>
  <si>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</si>
  <si>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</si>
  <si>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</si>
  <si>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</si>
  <si>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</si>
  <si>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</si>
  <si>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</si>
  <si>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</si>
  <si>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</si>
  <si>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</si>
  <si>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</si>
  <si>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</si>
  <si>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</si>
  <si>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</si>
  <si>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</si>
  <si>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</si>
  <si>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</si>
  <si>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</si>
  <si>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</si>
  <si>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</si>
  <si>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</si>
  <si>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</si>
  <si>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</si>
  <si>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</si>
  <si>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</si>
  <si>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</si>
  <si>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</si>
  <si>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</si>
  <si>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</si>
  <si>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</si>
  <si>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</si>
  <si>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</si>
  <si>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</si>
  <si>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</si>
  <si>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</si>
  <si>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</si>
  <si>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</si>
  <si>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</si>
  <si>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</si>
  <si>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</si>
  <si>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</si>
  <si>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</si>
  <si>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</si>
  <si>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</si>
  <si>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</si>
  <si>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</si>
  <si>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</si>
  <si>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</si>
  <si>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</si>
  <si>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</si>
  <si>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</si>
  <si>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</si>
  <si>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</si>
  <si>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</si>
  <si>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</si>
  <si>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</si>
  <si>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</si>
  <si>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</si>
  <si>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</si>
  <si>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</si>
  <si>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</si>
  <si>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</si>
  <si>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</si>
  <si>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</si>
  <si>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</si>
  <si>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</si>
  <si>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</si>
  <si>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</si>
  <si>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</si>
  <si>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</si>
  <si>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</si>
  <si>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</si>
  <si>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</si>
  <si>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</si>
  <si>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</si>
  <si>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</si>
  <si>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</si>
  <si>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</si>
  <si>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</si>
  <si>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</si>
  <si>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</si>
  <si>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</si>
  <si>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</si>
  <si>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</si>
  <si>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</si>
  <si>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</si>
  <si>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</si>
  <si>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</si>
  <si>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</si>
  <si>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</si>
  <si>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</si>
  <si>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</si>
  <si>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</si>
  <si>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</si>
  <si>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</si>
  <si>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</si>
  <si>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</si>
  <si>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</si>
  <si>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</si>
  <si>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</si>
  <si>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</si>
  <si>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</si>
  <si>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</si>
  <si>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</si>
  <si>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</si>
  <si>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</si>
  <si>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</si>
  <si>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</si>
  <si>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</si>
  <si>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</si>
  <si>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</si>
  <si>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</si>
  <si>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</si>
  <si>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</si>
  <si>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</si>
  <si>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</si>
  <si>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</si>
  <si>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</si>
  <si>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</si>
  <si>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</si>
  <si>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</si>
  <si>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</si>
  <si>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</si>
  <si>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</si>
  <si>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</si>
  <si>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</si>
  <si>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</si>
  <si>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</si>
  <si>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</si>
  <si>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</si>
  <si>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</si>
  <si>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</si>
  <si>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</si>
  <si>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</si>
  <si>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</si>
  <si>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</si>
  <si>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</si>
  <si>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</si>
  <si>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</si>
  <si>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</si>
  <si>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</si>
  <si>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</si>
  <si>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</si>
  <si>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</si>
  <si>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</si>
  <si>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</si>
  <si>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</si>
  <si>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</si>
  <si>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</si>
  <si>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</si>
  <si>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</si>
  <si>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</si>
  <si>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</si>
  <si>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</si>
  <si>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</si>
  <si>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</si>
  <si>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</si>
  <si>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</si>
  <si>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</si>
  <si>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</si>
  <si>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</si>
  <si>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</si>
  <si>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</si>
  <si>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</si>
  <si>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</si>
  <si>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</si>
  <si>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</si>
  <si>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</si>
  <si>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</si>
  <si>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</si>
  <si>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</si>
  <si>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</si>
  <si>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</si>
  <si>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</si>
  <si>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</si>
  <si>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</si>
  <si>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</si>
  <si>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</si>
  <si>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</si>
  <si>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</si>
  <si>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</si>
  <si>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</si>
  <si>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</si>
  <si>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</si>
  <si>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</si>
  <si>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</si>
  <si>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</si>
  <si>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</si>
  <si>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</si>
  <si>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</si>
  <si>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</si>
  <si>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</si>
  <si>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</si>
  <si>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</si>
  <si>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</si>
  <si>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</si>
  <si>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</si>
  <si>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</si>
  <si>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</si>
  <si>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</si>
  <si>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</si>
  <si>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</si>
  <si>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</si>
  <si>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</si>
  <si>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</si>
  <si>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</si>
  <si>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</si>
  <si>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</si>
  <si>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</si>
  <si>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</si>
  <si>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</si>
  <si>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</si>
  <si>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</si>
  <si>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</si>
  <si>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</si>
  <si>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</si>
  <si>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</si>
  <si>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</si>
  <si>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</si>
  <si>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</si>
  <si>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</si>
  <si>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</si>
  <si>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</si>
  <si>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</si>
  <si>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</si>
  <si>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</si>
  <si>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</si>
  <si>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</si>
  <si>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</si>
  <si>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</si>
  <si>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</si>
  <si>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</si>
  <si>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</si>
  <si>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</si>
  <si>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</si>
  <si>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</si>
  <si>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</si>
  <si>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</si>
  <si>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</si>
  <si>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</si>
  <si>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</si>
  <si>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</si>
  <si>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</si>
  <si>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</si>
  <si>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</si>
  <si>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</si>
  <si>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</si>
  <si>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</si>
  <si>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</si>
  <si>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</si>
  <si>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</si>
  <si>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</si>
  <si>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</si>
  <si>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</si>
  <si>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</si>
  <si>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</si>
  <si>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</si>
  <si>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</si>
  <si>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</si>
  <si>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</si>
  <si>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</si>
  <si>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</si>
  <si>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</si>
  <si>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</si>
  <si>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</si>
  <si>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</si>
  <si>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</si>
  <si>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</si>
  <si>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</si>
  <si>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</si>
  <si>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</si>
  <si>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</si>
  <si>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</si>
  <si>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</si>
  <si>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</si>
  <si>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</si>
  <si>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</si>
  <si>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</si>
  <si>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</si>
  <si>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</si>
  <si>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</si>
  <si>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</si>
  <si>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</si>
  <si>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</si>
  <si>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</si>
  <si>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</si>
  <si>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</si>
  <si>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</si>
  <si>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</si>
  <si>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</si>
  <si>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</si>
  <si>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</si>
  <si>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</si>
  <si>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</si>
  <si>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</si>
  <si>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</si>
  <si>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</si>
  <si>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</si>
  <si>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</si>
  <si>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</si>
  <si>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</si>
  <si>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</si>
  <si>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</si>
  <si>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</si>
  <si>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</si>
  <si>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</si>
  <si>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</si>
  <si>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</si>
  <si>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</si>
  <si>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</si>
  <si>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</si>
  <si>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</si>
  <si>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</si>
  <si>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</si>
  <si>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</si>
  <si>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</si>
  <si>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</si>
  <si>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</si>
  <si>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</si>
  <si>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</si>
  <si>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</si>
  <si>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</si>
  <si>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</si>
  <si>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</si>
  <si>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</si>
  <si>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</si>
  <si>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</si>
  <si>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</si>
  <si>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</si>
  <si>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</si>
  <si>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</si>
  <si>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</si>
  <si>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</si>
  <si>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</si>
  <si>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</si>
  <si>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</si>
  <si>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</si>
  <si>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</si>
  <si>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</si>
  <si>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</si>
  <si>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</si>
  <si>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</si>
  <si>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</si>
  <si>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</si>
  <si>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</si>
  <si>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</si>
  <si>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</si>
  <si>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</si>
  <si>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</si>
  <si>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</si>
  <si>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</si>
  <si>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</si>
  <si>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</si>
  <si>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</si>
  <si>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</si>
  <si>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</si>
  <si>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</si>
  <si>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</si>
  <si>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</si>
  <si>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</si>
  <si>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</si>
  <si>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</si>
  <si>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</si>
  <si>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</si>
  <si>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</si>
  <si>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</si>
  <si>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</si>
  <si>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</si>
  <si>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</si>
  <si>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</si>
  <si>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</si>
  <si>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</si>
  <si>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</si>
  <si>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</si>
  <si>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</si>
  <si>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</si>
  <si>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</si>
  <si>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</si>
  <si>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</si>
  <si>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</si>
  <si>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</si>
  <si>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</si>
  <si>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</si>
  <si>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</si>
  <si>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</si>
  <si>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</si>
  <si>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</si>
  <si>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</si>
  <si>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</si>
  <si>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</si>
  <si>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</si>
  <si>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</si>
  <si>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</si>
  <si>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</si>
  <si>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</si>
  <si>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</si>
  <si>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</si>
  <si>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</si>
  <si>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</si>
  <si>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</si>
  <si>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</si>
  <si>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</si>
  <si>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</si>
  <si>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</si>
  <si>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</si>
  <si>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</si>
  <si>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</si>
  <si>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</si>
  <si>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</si>
  <si>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</si>
  <si>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</si>
  <si>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</si>
  <si>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</si>
  <si>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</si>
  <si>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</si>
  <si>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</si>
  <si>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</si>
  <si>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</si>
  <si>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</si>
  <si>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</si>
  <si>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</si>
  <si>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</si>
  <si>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</si>
  <si>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</si>
  <si>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</si>
  <si>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</si>
  <si>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</si>
  <si>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</si>
  <si>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</si>
  <si>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</si>
  <si>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</si>
  <si>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</si>
  <si>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</si>
  <si>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</si>
  <si>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</si>
  <si>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</si>
  <si>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</si>
  <si>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</si>
  <si>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</si>
  <si>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</si>
  <si>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</si>
  <si>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</si>
  <si>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</si>
  <si>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</si>
  <si>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</si>
  <si>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</si>
  <si>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</si>
  <si>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</si>
  <si>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</si>
  <si>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</si>
  <si>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</si>
  <si>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</si>
  <si>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</si>
  <si>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</si>
  <si>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</si>
  <si>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</si>
  <si>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</si>
  <si>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</si>
  <si>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</si>
  <si>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</si>
  <si>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</si>
  <si>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</si>
  <si>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</si>
  <si>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</si>
  <si>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</si>
  <si>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</si>
  <si>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</si>
  <si>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</si>
  <si>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</si>
  <si>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</si>
  <si>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</si>
  <si>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</si>
  <si>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</si>
  <si>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</si>
  <si>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</si>
  <si>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</si>
  <si>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</si>
  <si>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</si>
  <si>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</si>
  <si>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</si>
  <si>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</si>
  <si>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</si>
  <si>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</si>
  <si>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</si>
  <si>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</si>
  <si>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</si>
  <si>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</si>
  <si>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</si>
  <si>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</si>
  <si>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</si>
  <si>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</si>
  <si>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</si>
  <si>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</si>
  <si>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</si>
  <si>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</si>
  <si>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</si>
  <si>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</si>
  <si>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</si>
  <si>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</si>
  <si>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</si>
  <si>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</si>
  <si>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</si>
  <si>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</si>
  <si>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</si>
  <si>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</si>
  <si>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</si>
  <si>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</si>
  <si>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</si>
  <si>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</si>
  <si>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</si>
  <si>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</si>
  <si>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</si>
  <si>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</si>
  <si>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</si>
  <si>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</si>
  <si>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</si>
  <si>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</si>
  <si>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</si>
  <si>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</si>
  <si>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</si>
  <si>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</si>
  <si>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</si>
  <si>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</si>
  <si>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</si>
  <si>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</si>
  <si>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</si>
  <si>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</si>
  <si>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</si>
  <si>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</si>
  <si>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</si>
  <si>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</si>
  <si>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</si>
  <si>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</si>
  <si>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</si>
  <si>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</si>
  <si>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</si>
  <si>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</si>
  <si>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</si>
  <si>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</si>
  <si>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</si>
  <si>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</si>
  <si>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</si>
  <si>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</si>
  <si>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</si>
  <si>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</si>
  <si>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</si>
  <si>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</si>
  <si>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</si>
  <si>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</si>
  <si>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</si>
  <si>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</si>
  <si>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</si>
  <si>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</si>
  <si>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</si>
  <si>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</si>
  <si>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</si>
  <si>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</si>
  <si>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</si>
  <si>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</si>
  <si>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</si>
  <si>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</si>
  <si>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</si>
  <si>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</si>
  <si>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</si>
  <si>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</si>
  <si>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</si>
  <si>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</si>
  <si>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</si>
  <si>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</si>
  <si>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</si>
  <si>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</si>
  <si>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</si>
  <si>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</si>
  <si>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</si>
  <si>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</si>
  <si>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</si>
  <si>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</si>
  <si>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</si>
  <si>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</si>
  <si>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</si>
  <si>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</si>
  <si>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</si>
  <si>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</si>
  <si>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</si>
  <si>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</si>
  <si>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</si>
  <si>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</si>
  <si>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</si>
  <si>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</si>
  <si>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</si>
  <si>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</si>
  <si>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</si>
  <si>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</si>
  <si>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</si>
  <si>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</si>
  <si>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</si>
  <si>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</si>
  <si>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</si>
  <si>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</si>
  <si>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</si>
  <si>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</si>
  <si>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</si>
  <si>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</si>
  <si>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</si>
  <si>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</si>
  <si>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</si>
  <si>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</si>
  <si>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</si>
  <si>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</si>
  <si>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</si>
  <si>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</si>
  <si>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</si>
  <si>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</si>
  <si>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</si>
  <si>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</si>
  <si>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</si>
  <si>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</si>
  <si>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</si>
  <si>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</si>
  <si>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</si>
  <si>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</si>
  <si>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</si>
  <si>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</si>
  <si>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</si>
  <si>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</si>
  <si>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</si>
  <si>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</si>
  <si>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</si>
  <si>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</si>
  <si>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</si>
  <si>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</si>
  <si>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</si>
  <si>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</si>
  <si>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</si>
  <si>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</si>
  <si>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</si>
  <si>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</si>
  <si>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</si>
  <si>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</si>
  <si>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</si>
  <si>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</si>
  <si>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</si>
  <si>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</si>
  <si>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</si>
  <si>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</si>
  <si>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</si>
  <si>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</si>
  <si>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</si>
  <si>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</si>
  <si>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</si>
  <si>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</si>
  <si>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</si>
  <si>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</si>
  <si>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</si>
  <si>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</si>
  <si>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</si>
  <si>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</si>
  <si>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</si>
  <si>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</si>
  <si>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</si>
  <si>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</si>
  <si>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</si>
  <si>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</si>
  <si>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</si>
  <si>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</si>
  <si>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</si>
  <si>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</si>
  <si>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</si>
  <si>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</si>
  <si>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</si>
  <si>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</si>
  <si>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</si>
  <si>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</si>
  <si>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</si>
  <si>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</si>
  <si>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</si>
  <si>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</si>
  <si>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</si>
  <si>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</si>
  <si>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</si>
  <si>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</si>
  <si>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</si>
  <si>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</si>
  <si>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</si>
  <si>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</si>
  <si>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</si>
  <si>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</si>
  <si>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</si>
  <si>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</si>
  <si>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</si>
  <si>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</si>
  <si>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</si>
  <si>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</si>
  <si>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</si>
  <si>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</si>
  <si>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</si>
  <si>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</si>
  <si>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</si>
  <si>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</si>
  <si>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</si>
  <si>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</si>
  <si>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</si>
  <si>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</si>
  <si>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</si>
  <si>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</si>
  <si>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</si>
  <si>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</si>
  <si>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</si>
  <si>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</si>
  <si>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</si>
  <si>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</si>
  <si>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</si>
  <si>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</si>
  <si>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</si>
  <si>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</si>
  <si>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</si>
  <si>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</si>
  <si>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</si>
  <si>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</si>
  <si>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</si>
  <si>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</si>
  <si>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</si>
  <si>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</si>
  <si>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</si>
  <si>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</si>
  <si>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</si>
  <si>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</si>
  <si>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</si>
  <si>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</si>
  <si>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</si>
  <si>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</si>
  <si>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</si>
  <si>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</si>
  <si>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</si>
  <si>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</si>
  <si>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</si>
  <si>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</si>
  <si>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</si>
  <si>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</si>
  <si>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</si>
  <si>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</si>
  <si>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</si>
  <si>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</si>
  <si>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</si>
  <si>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</si>
  <si>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</si>
  <si>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</si>
  <si>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</si>
  <si>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</si>
  <si>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</si>
  <si>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</si>
  <si>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</si>
  <si>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</si>
  <si>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</si>
  <si>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</si>
  <si>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</si>
  <si>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</si>
  <si>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</si>
  <si>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</si>
  <si>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</si>
  <si>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</si>
  <si>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</si>
  <si>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</si>
  <si>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</si>
  <si>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</si>
  <si>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</si>
  <si>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</si>
  <si>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</si>
  <si>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</si>
  <si>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</si>
  <si>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</si>
  <si>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</si>
  <si>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</si>
  <si>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</si>
  <si>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</si>
  <si>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</si>
  <si>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</si>
  <si>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</si>
  <si>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</si>
  <si>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</si>
  <si>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</si>
  <si>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</si>
  <si>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</si>
  <si>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</si>
  <si>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</si>
  <si>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</si>
  <si>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</si>
  <si>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</si>
  <si>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</si>
  <si>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</si>
  <si>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</si>
  <si>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</si>
  <si>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</si>
  <si>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</si>
  <si>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</si>
  <si>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</si>
  <si>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</si>
  <si>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</si>
  <si>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</si>
  <si>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</si>
  <si>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</si>
  <si>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</si>
  <si>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</si>
  <si>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</si>
  <si>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</si>
  <si>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</si>
  <si>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</si>
  <si>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</si>
  <si>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</si>
  <si>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</si>
  <si>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</si>
  <si>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</si>
  <si>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</si>
  <si>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</si>
  <si>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</si>
  <si>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</si>
  <si>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</si>
  <si>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</si>
  <si>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</si>
  <si>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</si>
  <si>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</si>
  <si>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</si>
  <si>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</si>
  <si>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</si>
  <si>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</si>
  <si>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</si>
  <si>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</si>
  <si>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</si>
  <si>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</si>
  <si>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</si>
  <si>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</si>
  <si>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</si>
  <si>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</si>
  <si>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</si>
  <si>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</si>
  <si>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</si>
  <si>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</si>
  <si>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</si>
  <si>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</si>
  <si>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</si>
  <si>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</si>
  <si>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</si>
  <si>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</si>
  <si>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</si>
  <si>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</si>
  <si>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</si>
  <si>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</si>
  <si>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</si>
  <si>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</si>
  <si>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</si>
  <si>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</si>
  <si>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</si>
  <si>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</si>
  <si>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</si>
  <si>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</si>
  <si>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</si>
  <si>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</si>
  <si>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</si>
  <si>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</si>
  <si>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</si>
  <si>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</si>
  <si>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</si>
  <si>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</si>
  <si>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</si>
  <si>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</si>
  <si>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</si>
  <si>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</si>
  <si>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</si>
  <si>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</si>
  <si>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</si>
  <si>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</si>
  <si>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</si>
  <si>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</si>
  <si>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</si>
  <si>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</si>
  <si>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</si>
  <si>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</si>
  <si>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</si>
  <si>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</si>
  <si>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</si>
  <si>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</si>
  <si>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</si>
  <si>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</si>
  <si>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</si>
  <si>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</si>
  <si>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</si>
  <si>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</si>
  <si>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</si>
  <si>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</si>
  <si>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</si>
  <si>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</si>
  <si>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</si>
  <si>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</si>
  <si>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</si>
  <si>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</si>
  <si>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</si>
  <si>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</si>
  <si>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</si>
  <si>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</si>
  <si>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</si>
  <si>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</si>
  <si>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</si>
  <si>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</si>
  <si>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</si>
  <si>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</si>
  <si>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</si>
  <si>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</si>
  <si>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</si>
  <si>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</si>
  <si>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</si>
  <si>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</si>
  <si>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</si>
  <si>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</si>
  <si>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</si>
  <si>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</si>
  <si>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</si>
  <si>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</si>
  <si>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</si>
  <si>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</si>
  <si>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</si>
  <si>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</si>
  <si>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</si>
  <si>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</si>
  <si>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</si>
  <si>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</si>
  <si>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</si>
  <si>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</si>
  <si>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</si>
  <si>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</si>
  <si>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</si>
  <si>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</si>
  <si>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</si>
  <si>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</si>
  <si>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</si>
  <si>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</si>
  <si>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</si>
  <si>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</si>
  <si>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</si>
  <si>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</si>
  <si>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</si>
  <si>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</si>
  <si>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</si>
  <si>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</si>
  <si>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</si>
  <si>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</si>
  <si>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</si>
  <si>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</si>
  <si>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</si>
  <si>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</si>
  <si>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</si>
  <si>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</si>
  <si>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</si>
  <si>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</si>
  <si>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</si>
  <si>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</si>
  <si>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</si>
  <si>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</si>
  <si>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</si>
  <si>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</si>
  <si>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</si>
  <si>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</si>
  <si>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</si>
  <si>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</si>
  <si>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</si>
  <si>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</si>
  <si>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</si>
  <si>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</si>
  <si>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</si>
  <si>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</si>
  <si>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</si>
  <si>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</si>
  <si>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</si>
  <si>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</si>
  <si>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</si>
  <si>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</si>
  <si>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</si>
  <si>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</si>
  <si>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</si>
  <si>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</si>
  <si>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</si>
  <si>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</si>
  <si>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</si>
  <si>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</si>
  <si>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</si>
  <si>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</si>
  <si>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</si>
  <si>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</si>
  <si>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</si>
  <si>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</si>
  <si>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</si>
  <si>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</si>
  <si>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</si>
  <si>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</si>
  <si>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</si>
  <si>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</si>
  <si>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</si>
  <si>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</si>
  <si>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</si>
  <si>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</si>
  <si>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</si>
  <si>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</si>
  <si>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</si>
  <si>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</si>
  <si>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</si>
  <si>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</si>
  <si>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</si>
  <si>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</si>
  <si>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</si>
  <si>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</si>
  <si>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</si>
  <si>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</si>
  <si>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</si>
  <si>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</si>
  <si>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</si>
  <si>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</si>
  <si>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</si>
  <si>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</si>
  <si>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</si>
  <si>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</si>
  <si>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</si>
  <si>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</si>
  <si>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</si>
  <si>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</si>
  <si>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</si>
  <si>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</si>
  <si>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</si>
  <si>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</si>
  <si>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</si>
  <si>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</si>
  <si>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</si>
  <si>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</si>
  <si>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</si>
  <si>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</si>
  <si>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</si>
  <si>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</si>
  <si>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</si>
  <si>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</si>
  <si>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</si>
  <si>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</si>
  <si>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</si>
  <si>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</si>
  <si>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</si>
  <si>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</si>
  <si>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</si>
  <si>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</si>
  <si>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</si>
  <si>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</si>
  <si>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</si>
  <si>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</si>
  <si>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</si>
  <si>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</si>
  <si>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</si>
  <si>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</si>
  <si>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</si>
  <si>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</si>
  <si>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</si>
  <si>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</si>
  <si>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</si>
  <si>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</si>
  <si>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</si>
  <si>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</si>
  <si>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</si>
  <si>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</si>
  <si>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</si>
  <si>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</si>
  <si>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</si>
  <si>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</si>
  <si>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</si>
  <si>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</si>
  <si>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</si>
  <si>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</si>
  <si>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</si>
  <si>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</si>
  <si>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</si>
  <si>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</si>
  <si>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</si>
  <si>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</si>
  <si>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</si>
  <si>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</si>
  <si>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</si>
  <si>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</si>
  <si>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</si>
  <si>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</si>
  <si>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</si>
  <si>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</si>
  <si>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</si>
  <si>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</si>
  <si>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</si>
  <si>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</si>
  <si>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</si>
  <si>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</si>
  <si>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</si>
  <si>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</si>
  <si>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</si>
  <si>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</si>
  <si>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</si>
  <si>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</si>
  <si>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</si>
  <si>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</si>
  <si>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</si>
  <si>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</si>
  <si>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</si>
  <si>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</si>
  <si>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</si>
  <si>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</si>
  <si>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</si>
  <si>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</si>
  <si>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</si>
  <si>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</si>
  <si>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</si>
  <si>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</si>
  <si>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</si>
  <si>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</si>
  <si>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</si>
  <si>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</si>
  <si>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</si>
  <si>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</si>
  <si>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</si>
  <si>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</si>
  <si>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</si>
  <si>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</si>
  <si>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</si>
  <si>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</si>
  <si>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</si>
  <si>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</si>
  <si>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</si>
  <si>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</si>
  <si>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</si>
  <si>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</si>
  <si>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</si>
  <si>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</si>
  <si>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</si>
  <si>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</si>
  <si>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</si>
  <si>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</si>
  <si>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</si>
  <si>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</si>
  <si>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</si>
  <si>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</si>
  <si>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</si>
  <si>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</si>
  <si>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</si>
  <si>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</si>
  <si>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</si>
  <si>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</si>
  <si>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</si>
  <si>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</si>
  <si>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</si>
  <si>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</si>
  <si>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</si>
  <si>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</si>
  <si>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</si>
  <si>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</si>
  <si>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</si>
  <si>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</si>
  <si>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</si>
  <si>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</si>
  <si>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</si>
  <si>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</si>
  <si>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</si>
  <si>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</si>
  <si>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</si>
  <si>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</si>
  <si>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</si>
  <si>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</si>
  <si>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</si>
  <si>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</si>
  <si>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</si>
  <si>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</si>
  <si>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</si>
  <si>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</si>
  <si>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</si>
  <si>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</si>
  <si>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</si>
  <si>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</si>
  <si>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</si>
  <si>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</si>
  <si>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</si>
  <si>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</si>
  <si>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</si>
  <si>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</si>
  <si>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</si>
  <si>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</si>
  <si>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</si>
  <si>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</si>
  <si>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</si>
  <si>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</si>
  <si>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</si>
  <si>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</si>
  <si>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</si>
  <si>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</si>
  <si>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</si>
  <si>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</si>
  <si>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</si>
  <si>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</si>
  <si>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</si>
  <si>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</si>
  <si>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</si>
  <si>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</si>
  <si>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</si>
  <si>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</si>
  <si>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</si>
  <si>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</si>
  <si>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</si>
  <si>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</si>
  <si>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</si>
  <si>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</si>
  <si>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</si>
  <si>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</si>
  <si>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</si>
  <si>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</si>
  <si>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</si>
  <si>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</si>
  <si>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</si>
  <si>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</si>
  <si>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</si>
  <si>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</si>
  <si>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</si>
  <si>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</si>
  <si>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</si>
  <si>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</si>
  <si>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</si>
  <si>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</si>
  <si>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</si>
  <si>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</si>
  <si>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</si>
  <si>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</si>
  <si>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</si>
  <si>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</si>
  <si>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</si>
  <si>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</si>
  <si>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</si>
  <si>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</si>
  <si>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</si>
  <si>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</si>
  <si>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</si>
  <si>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</si>
  <si>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</si>
  <si>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</si>
  <si>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</si>
  <si>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</si>
  <si>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</si>
  <si>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</si>
  <si>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</si>
  <si>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</si>
  <si>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</si>
  <si>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</si>
  <si>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</si>
  <si>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</si>
  <si>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</si>
  <si>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</si>
  <si>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</si>
  <si>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</si>
  <si>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</si>
  <si>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</si>
  <si>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</si>
  <si>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</si>
  <si>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</si>
  <si>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</si>
  <si>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</si>
  <si>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</si>
  <si>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</si>
  <si>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</si>
  <si>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</si>
  <si>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</si>
  <si>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</si>
  <si>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</si>
  <si>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</si>
  <si>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</si>
  <si>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</si>
  <si>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</si>
  <si>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</si>
  <si>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</si>
  <si>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</si>
  <si>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</si>
  <si>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</si>
  <si>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</si>
  <si>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</si>
  <si>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</si>
  <si>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</si>
  <si>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</si>
  <si>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</si>
  <si>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</si>
  <si>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</si>
  <si>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</si>
  <si>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</si>
  <si>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</si>
  <si>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</si>
  <si>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</si>
  <si>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</si>
  <si>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</si>
  <si>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</si>
  <si>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</si>
  <si>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</si>
  <si>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</si>
  <si>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</si>
  <si>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</si>
  <si>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</si>
  <si>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</si>
  <si>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</si>
  <si>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</si>
  <si>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</si>
  <si>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</si>
  <si>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</si>
  <si>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</si>
  <si>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</si>
  <si>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</si>
  <si>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</si>
  <si>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</si>
  <si>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</si>
  <si>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</si>
  <si>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</si>
  <si>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</si>
  <si>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</si>
  <si>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</si>
  <si>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</si>
  <si>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</si>
  <si>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</si>
  <si>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</si>
  <si>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</si>
  <si>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</si>
  <si>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</si>
  <si>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</si>
  <si>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</si>
  <si>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</si>
  <si>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</si>
  <si>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</si>
  <si>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</si>
  <si>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</si>
  <si>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</si>
  <si>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</si>
  <si>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</si>
  <si>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</si>
  <si>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</si>
  <si>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</si>
  <si>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</si>
  <si>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</si>
  <si>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</si>
  <si>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</si>
  <si>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</si>
  <si>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</si>
  <si>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</si>
  <si>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</si>
  <si>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</si>
  <si>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</si>
  <si>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</si>
  <si>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</si>
  <si>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</si>
  <si>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</si>
  <si>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</si>
  <si>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</si>
  <si>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</si>
  <si>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</si>
  <si>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</si>
  <si>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</si>
  <si>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</si>
  <si>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</si>
  <si>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</si>
  <si>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</si>
  <si>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</si>
  <si>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</si>
  <si>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</si>
  <si>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</si>
  <si>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</si>
  <si>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</si>
  <si>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</si>
  <si>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</si>
  <si>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</si>
  <si>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</si>
  <si>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</si>
  <si>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</si>
  <si>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</si>
  <si>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</si>
  <si>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</si>
  <si>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</si>
  <si>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</si>
  <si>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</si>
  <si>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</si>
  <si>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</si>
  <si>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</si>
  <si>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</si>
  <si>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</si>
  <si>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</si>
  <si>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</si>
  <si>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</si>
  <si>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</si>
  <si>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</si>
  <si>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</si>
  <si>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</si>
  <si>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</si>
  <si>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</si>
  <si>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</si>
  <si>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</si>
  <si>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</si>
  <si>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</si>
  <si>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</si>
  <si>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</si>
  <si>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</si>
  <si>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</si>
  <si>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</si>
  <si>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</si>
  <si>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</si>
  <si>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</si>
  <si>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</si>
  <si>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</si>
  <si>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</si>
  <si>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</si>
  <si>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</si>
  <si>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</si>
  <si>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</si>
  <si>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</si>
  <si>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</si>
  <si>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</si>
  <si>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</si>
  <si>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</si>
  <si>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</si>
  <si>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</si>
  <si>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</si>
  <si>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</si>
  <si>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</si>
  <si>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</si>
  <si>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</si>
  <si>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</si>
  <si>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</si>
  <si>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</si>
  <si>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</si>
  <si>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</si>
  <si>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</si>
  <si>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</si>
  <si>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</si>
  <si>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</si>
  <si>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</si>
  <si>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</si>
  <si>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</si>
  <si>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</si>
  <si>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</si>
  <si>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</si>
  <si>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</si>
  <si>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</si>
  <si>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</si>
  <si>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</si>
  <si>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</si>
  <si>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</si>
  <si>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</si>
  <si>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</si>
  <si>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</si>
  <si>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</si>
  <si>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</si>
  <si>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</si>
  <si>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</si>
  <si>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</si>
  <si>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</si>
  <si>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</si>
  <si>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</si>
  <si>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</si>
  <si>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</si>
  <si>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</si>
  <si>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</si>
  <si>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</si>
  <si>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</si>
  <si>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</si>
  <si>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</si>
  <si>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</si>
  <si>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</si>
  <si>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</si>
  <si>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</si>
  <si>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</si>
  <si>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</si>
  <si>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</si>
  <si>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</si>
  <si>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</si>
  <si>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</si>
  <si>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</si>
  <si>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</si>
  <si>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</si>
  <si>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</si>
  <si>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</si>
  <si>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</si>
  <si>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</si>
  <si>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</si>
  <si>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</si>
  <si>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</si>
  <si>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</si>
  <si>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</si>
  <si>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</si>
  <si>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</si>
  <si>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</si>
  <si>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</si>
  <si>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</si>
  <si>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</si>
  <si>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</si>
  <si>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</si>
  <si>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</si>
  <si>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</si>
  <si>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</si>
  <si>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</si>
  <si>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</si>
  <si>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</si>
  <si>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</si>
  <si>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</si>
  <si>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</si>
  <si>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</si>
  <si>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</si>
  <si>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</si>
  <si>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</si>
  <si>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</si>
  <si>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</si>
  <si>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</si>
  <si>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</si>
  <si>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</si>
  <si>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</si>
  <si>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</si>
  <si>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</si>
  <si>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</si>
  <si>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</si>
  <si>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</si>
  <si>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</si>
  <si>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</si>
  <si>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</si>
  <si>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</si>
  <si>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</si>
  <si>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</si>
  <si>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</si>
  <si>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</si>
  <si>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</si>
  <si>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</si>
  <si>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</si>
  <si>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</si>
  <si>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</si>
  <si>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</si>
  <si>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</si>
  <si>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</si>
  <si>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</si>
  <si>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</si>
  <si>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</si>
  <si>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</si>
  <si>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</si>
  <si>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</si>
  <si>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</si>
  <si>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</si>
  <si>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</si>
  <si>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</si>
  <si>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</si>
  <si>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</si>
  <si>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</si>
  <si>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</si>
  <si>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</si>
  <si>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</si>
  <si>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</si>
  <si>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</si>
  <si>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</si>
  <si>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</si>
  <si>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</si>
  <si>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</si>
  <si>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</si>
  <si>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</si>
  <si>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</si>
  <si>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</si>
  <si>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</si>
  <si>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</si>
  <si>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</si>
  <si>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</si>
  <si>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</si>
  <si>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</si>
  <si>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</si>
  <si>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</si>
  <si>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</si>
  <si>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</si>
  <si>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</si>
  <si>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</si>
  <si>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</si>
  <si>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</si>
  <si>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</si>
  <si>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</si>
  <si>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</si>
  <si>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</si>
  <si>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</si>
  <si>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</si>
  <si>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</si>
  <si>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</si>
  <si>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</si>
  <si>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</si>
  <si>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</si>
  <si>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</si>
  <si>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</si>
  <si>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</si>
  <si>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</si>
  <si>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</si>
  <si>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</si>
  <si>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</si>
  <si>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</si>
  <si>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</si>
  <si>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</si>
  <si>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</si>
  <si>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</si>
  <si>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</si>
  <si>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</si>
  <si>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</si>
  <si>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</si>
  <si>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</si>
  <si>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</si>
  <si>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</si>
  <si>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</si>
  <si>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</si>
  <si>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</si>
  <si>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</si>
  <si>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</si>
  <si>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</si>
  <si>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</si>
  <si>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</si>
  <si>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</si>
  <si>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</si>
  <si>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</si>
  <si>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</si>
  <si>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</si>
  <si>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</si>
  <si>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</si>
  <si>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</si>
  <si>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</si>
  <si>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</si>
  <si>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</si>
  <si>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</si>
  <si>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</si>
  <si>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</si>
  <si>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</si>
  <si>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</si>
  <si>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</si>
  <si>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</si>
  <si>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</si>
  <si>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</si>
  <si>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</si>
  <si>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</si>
  <si>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</si>
  <si>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</si>
  <si>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</si>
  <si>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</si>
  <si>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</si>
  <si>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</si>
  <si>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</si>
  <si>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</si>
  <si>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</si>
  <si>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</si>
  <si>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</si>
  <si>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</si>
  <si>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</si>
  <si>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</si>
  <si>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</si>
  <si>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</si>
  <si>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</si>
  <si>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</si>
  <si>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</si>
  <si>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</si>
  <si>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</si>
  <si>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</si>
  <si>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</si>
  <si>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</si>
  <si>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</si>
  <si>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</si>
  <si>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</si>
  <si>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</si>
  <si>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</si>
  <si>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</si>
  <si>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</si>
  <si>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</si>
  <si>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</si>
  <si>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</si>
  <si>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</si>
  <si>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</si>
  <si>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</si>
  <si>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</si>
  <si>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</si>
  <si>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</si>
  <si>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</si>
  <si>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</si>
  <si>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</si>
  <si>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</si>
  <si>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</si>
  <si>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</si>
  <si>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</si>
  <si>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</si>
  <si>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</si>
  <si>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</si>
  <si>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</si>
  <si>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</si>
  <si>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</si>
  <si>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</si>
  <si>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</si>
  <si>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</si>
  <si>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</si>
  <si>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</si>
  <si>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</si>
  <si>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</si>
  <si>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</si>
  <si>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</si>
  <si>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</si>
  <si>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</si>
  <si>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</si>
  <si>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</si>
  <si>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</si>
  <si>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</si>
  <si>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</si>
  <si>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</si>
  <si>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</si>
  <si>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</si>
  <si>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</si>
  <si>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</si>
  <si>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</si>
  <si>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</si>
  <si>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</si>
  <si>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</si>
  <si>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</si>
  <si>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</si>
  <si>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</si>
  <si>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</si>
  <si>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</si>
  <si>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</si>
  <si>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</si>
  <si>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</si>
  <si>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</si>
  <si>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</si>
  <si>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</si>
  <si>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</si>
  <si>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</si>
  <si>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</si>
  <si>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</si>
  <si>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</si>
  <si>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</si>
  <si>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</si>
  <si>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</si>
  <si>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</si>
  <si>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</si>
  <si>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</si>
  <si>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</si>
  <si>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</si>
  <si>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</si>
  <si>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</si>
  <si>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</si>
  <si>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</si>
  <si>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</si>
  <si>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</si>
  <si>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</si>
  <si>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</si>
  <si>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</si>
  <si>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</si>
  <si>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</si>
  <si>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</si>
  <si>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</si>
  <si>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</si>
  <si>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</si>
  <si>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</si>
  <si>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</si>
  <si>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</si>
  <si>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</si>
  <si>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</si>
  <si>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</si>
  <si>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</si>
  <si>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</si>
  <si>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</si>
  <si>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</si>
  <si>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</si>
  <si>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</si>
  <si>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</si>
  <si>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</si>
  <si>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</si>
  <si>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</si>
  <si>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</si>
  <si>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</si>
  <si>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</si>
  <si>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</si>
  <si>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</si>
  <si>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</si>
  <si>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</si>
  <si>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</si>
  <si>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</si>
  <si>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</si>
  <si>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</si>
  <si>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</si>
  <si>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</si>
  <si>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</si>
  <si>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</si>
  <si>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</si>
  <si>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</si>
  <si>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</si>
  <si>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</si>
  <si>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</si>
  <si>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</si>
  <si>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</si>
  <si>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</si>
  <si>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</si>
  <si>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</si>
  <si>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</si>
  <si>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</si>
  <si>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</si>
  <si>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</si>
  <si>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</si>
  <si>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</si>
  <si>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</si>
  <si>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</si>
  <si>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</si>
  <si>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</si>
  <si>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</si>
  <si>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</si>
  <si>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</si>
  <si>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</si>
  <si>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</si>
  <si>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</si>
  <si>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</si>
  <si>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</si>
  <si>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</si>
  <si>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</si>
  <si>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</si>
  <si>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</si>
  <si>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</si>
  <si>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</si>
  <si>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</si>
  <si>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</si>
  <si>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</si>
  <si>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</si>
  <si>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</si>
  <si>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</si>
  <si>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</si>
  <si>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</si>
  <si>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</si>
  <si>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</si>
  <si>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</si>
  <si>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</si>
  <si>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</si>
  <si>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</si>
  <si>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</si>
  <si>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</si>
  <si>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</si>
  <si>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</si>
  <si>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</si>
  <si>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</si>
  <si>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</si>
  <si>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</si>
  <si>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</si>
  <si>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</si>
  <si>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</si>
  <si>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</si>
  <si>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</si>
  <si>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</si>
  <si>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</si>
  <si>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</si>
  <si>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</si>
  <si>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</si>
  <si>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</si>
  <si>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</si>
  <si>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</si>
  <si>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</si>
  <si>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</si>
  <si>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</si>
  <si>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</si>
  <si>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</si>
  <si>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</si>
  <si>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</si>
  <si>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</si>
  <si>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</si>
  <si>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</si>
  <si>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</si>
  <si>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</si>
  <si>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</si>
  <si>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</si>
  <si>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</si>
  <si>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</si>
  <si>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</si>
  <si>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</si>
  <si>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</si>
  <si>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</si>
  <si>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</si>
  <si>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</si>
  <si>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</si>
  <si>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</si>
  <si>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</si>
  <si>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</si>
  <si>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</si>
  <si>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</si>
  <si>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</si>
  <si>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</si>
  <si>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</si>
  <si>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</si>
  <si>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</si>
  <si>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</si>
  <si>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</si>
  <si>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</si>
  <si>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</si>
  <si>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</si>
  <si>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</si>
  <si>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</si>
  <si>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</si>
  <si>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</si>
  <si>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</si>
  <si>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</si>
  <si>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</si>
  <si>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</si>
  <si>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</si>
  <si>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</si>
  <si>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</si>
  <si>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</si>
  <si>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</si>
  <si>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</si>
  <si>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</si>
  <si>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</si>
  <si>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</si>
  <si>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</si>
  <si>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</si>
  <si>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</si>
  <si>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</si>
  <si>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</si>
  <si>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</si>
  <si>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</si>
  <si>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</si>
  <si>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</si>
  <si>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</si>
  <si>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</si>
  <si>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</si>
  <si>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</si>
  <si>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</si>
  <si>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</si>
  <si>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</si>
  <si>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</si>
  <si>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</si>
  <si>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</si>
  <si>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</si>
  <si>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</si>
  <si>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</si>
  <si>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</si>
  <si>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</si>
  <si>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</si>
  <si>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</si>
  <si>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</si>
  <si>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</si>
  <si>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</si>
  <si>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</si>
  <si>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</si>
  <si>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</si>
  <si>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</si>
  <si>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</si>
  <si>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</si>
  <si>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</si>
  <si>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</si>
  <si>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</si>
  <si>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</si>
  <si>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</si>
  <si>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</si>
  <si>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</si>
  <si>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</si>
  <si>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</si>
  <si>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</si>
  <si>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</si>
  <si>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</si>
  <si>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</si>
  <si>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</si>
  <si>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</si>
  <si>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</si>
  <si>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</si>
  <si>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</si>
  <si>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</si>
  <si>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</si>
  <si>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</si>
  <si>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</si>
  <si>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</si>
  <si>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</si>
  <si>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</si>
  <si>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</si>
  <si>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</si>
  <si>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</si>
  <si>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</si>
  <si>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</si>
  <si>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</si>
  <si>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</si>
  <si>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</si>
  <si>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</si>
  <si>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</si>
  <si>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</si>
  <si>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</si>
  <si>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</si>
  <si>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</si>
  <si>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</si>
  <si>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</si>
  <si>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</si>
  <si>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</si>
  <si>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</si>
  <si>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</si>
  <si>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</si>
  <si>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</si>
  <si>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</si>
  <si>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</si>
  <si>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</si>
  <si>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</si>
  <si>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</si>
  <si>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</si>
  <si>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</si>
  <si>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</si>
  <si>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</si>
  <si>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</si>
  <si>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</si>
  <si>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</si>
  <si>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</si>
  <si>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</si>
  <si>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</si>
  <si>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</si>
  <si>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</si>
  <si>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</si>
  <si>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</si>
  <si>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</si>
  <si>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</si>
  <si>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</si>
  <si>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</si>
  <si>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</si>
  <si>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</si>
  <si>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</si>
  <si>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</si>
  <si>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</si>
  <si>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</si>
  <si>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</si>
  <si>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</si>
  <si>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</si>
  <si>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</si>
  <si>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</si>
  <si>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</si>
  <si>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</si>
  <si>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</si>
  <si>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</si>
  <si>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</si>
  <si>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</si>
  <si>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</si>
  <si>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</si>
  <si>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</si>
  <si>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</si>
  <si>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</si>
  <si>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</si>
  <si>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</si>
  <si>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</si>
  <si>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</si>
  <si>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</si>
  <si>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</si>
  <si>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</si>
  <si>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</si>
  <si>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</si>
  <si>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</si>
  <si>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</si>
  <si>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</si>
  <si>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</si>
  <si>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</si>
  <si>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</si>
  <si>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</si>
  <si>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</si>
  <si>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</si>
  <si>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</si>
  <si>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</si>
  <si>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</si>
  <si>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</si>
  <si>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</si>
  <si>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</si>
  <si>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</si>
  <si>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</si>
  <si>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</si>
  <si>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</si>
  <si>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</si>
  <si>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</si>
  <si>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</si>
  <si>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</si>
  <si>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</si>
  <si>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</si>
  <si>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</si>
  <si>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</si>
  <si>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</si>
  <si>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</si>
  <si>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</si>
  <si>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</si>
  <si>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</si>
  <si>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</si>
  <si>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</si>
  <si>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</si>
  <si>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</si>
  <si>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</si>
  <si>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</si>
  <si>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</si>
  <si>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</si>
  <si>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</si>
  <si>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</si>
  <si>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</si>
  <si>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</si>
  <si>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</si>
  <si>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</si>
  <si>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</si>
  <si>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</si>
  <si>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</si>
  <si>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</si>
  <si>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</si>
  <si>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</si>
  <si>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</si>
  <si>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</si>
  <si>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</si>
  <si>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</si>
  <si>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</si>
  <si>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</si>
  <si>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</si>
  <si>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</si>
  <si>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</si>
  <si>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</si>
  <si>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</si>
  <si>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</si>
  <si>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</si>
  <si>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</si>
  <si>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</si>
  <si>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</si>
  <si>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</si>
  <si>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</si>
  <si>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</si>
  <si>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</si>
  <si>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</si>
  <si>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</si>
  <si>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</si>
  <si>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</si>
  <si>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</si>
  <si>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</si>
  <si>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</si>
  <si>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</si>
  <si>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</si>
  <si>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</si>
  <si>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</si>
  <si>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</si>
  <si>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</si>
  <si>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</si>
  <si>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</si>
  <si>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</si>
  <si>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</si>
  <si>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</si>
  <si>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</si>
  <si>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</si>
  <si>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</si>
  <si>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</si>
  <si>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</si>
  <si>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</si>
  <si>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</si>
  <si>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</si>
  <si>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</si>
  <si>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</si>
  <si>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</si>
  <si>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</si>
  <si>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</si>
  <si>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</si>
  <si>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</si>
  <si>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</si>
  <si>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</si>
  <si>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</si>
  <si>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</si>
  <si>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</si>
  <si>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</si>
  <si>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</si>
  <si>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</si>
  <si>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</si>
  <si>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</si>
  <si>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</si>
  <si>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</si>
  <si>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</si>
  <si>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</si>
  <si>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</si>
  <si>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</si>
  <si>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</si>
  <si>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</si>
  <si>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</si>
  <si>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</si>
  <si>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</si>
  <si>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</si>
  <si>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</si>
  <si>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</si>
  <si>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</si>
  <si>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</si>
  <si>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</si>
  <si>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</si>
  <si>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</si>
  <si>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</si>
  <si>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</si>
  <si>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</si>
  <si>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</si>
  <si>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</si>
  <si>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</si>
  <si>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</si>
  <si>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</si>
  <si>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</si>
  <si>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</si>
  <si>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</si>
  <si>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</si>
  <si>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</si>
  <si>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</si>
  <si>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</si>
  <si>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</si>
  <si>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</si>
  <si>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</si>
  <si>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</si>
  <si>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</si>
  <si>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</si>
  <si>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</si>
  <si>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</si>
  <si>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</si>
  <si>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</si>
  <si>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</si>
  <si>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</si>
  <si>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</si>
  <si>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</si>
  <si>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</si>
  <si>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</si>
  <si>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</si>
  <si>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</si>
  <si>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</si>
  <si>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</si>
  <si>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</si>
  <si>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</si>
  <si>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</si>
  <si>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</si>
  <si>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</si>
  <si>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</si>
  <si>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</si>
  <si>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</si>
  <si>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</si>
  <si>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</si>
  <si>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</si>
  <si>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</si>
  <si>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</si>
  <si>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</si>
  <si>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</si>
  <si>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</si>
  <si>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</si>
  <si>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</si>
  <si>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</si>
  <si>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</si>
  <si>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</si>
  <si>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</si>
  <si>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</si>
  <si>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</si>
  <si>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</si>
  <si>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</si>
  <si>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</si>
  <si>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</si>
  <si>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</si>
  <si>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</si>
  <si>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</si>
  <si>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</si>
  <si>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</si>
  <si>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</si>
  <si>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</si>
  <si>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</si>
  <si>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</si>
  <si>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</si>
  <si>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</si>
  <si>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</si>
  <si>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</si>
  <si>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</si>
  <si>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</si>
  <si>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</si>
  <si>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</si>
  <si>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</si>
  <si>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</si>
  <si>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</si>
  <si>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</si>
  <si>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</si>
  <si>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</si>
  <si>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</si>
  <si>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</si>
  <si>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</si>
  <si>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</si>
  <si>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</si>
  <si>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</si>
  <si>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</si>
  <si>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</si>
  <si>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</si>
  <si>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</si>
  <si>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</si>
  <si>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</si>
  <si>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</si>
  <si>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</si>
  <si>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</si>
  <si>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</si>
  <si>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</si>
  <si>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</si>
  <si>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</si>
  <si>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</si>
  <si>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</si>
  <si>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</si>
  <si>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</si>
  <si>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</si>
  <si>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</si>
  <si>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</si>
  <si>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</si>
  <si>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</si>
  <si>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</si>
  <si>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</si>
  <si>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</si>
  <si>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</si>
  <si>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</si>
  <si>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</si>
  <si>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</si>
  <si>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</si>
  <si>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</si>
  <si>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</si>
  <si>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</si>
  <si>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</si>
  <si>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</si>
  <si>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</si>
  <si>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</si>
  <si>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</si>
  <si>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</si>
  <si>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</si>
  <si>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</si>
  <si>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</si>
  <si>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</si>
  <si>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</si>
  <si>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</si>
  <si>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</si>
  <si>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</si>
  <si>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</si>
  <si>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</si>
  <si>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</si>
  <si>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</si>
  <si>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</si>
  <si>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</si>
  <si>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</si>
  <si>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</si>
  <si>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</si>
  <si>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</si>
  <si>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</si>
  <si>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</si>
  <si>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</si>
  <si>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</si>
  <si>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</si>
  <si>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</si>
  <si>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</si>
  <si>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</si>
  <si>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</si>
  <si>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</si>
  <si>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</si>
  <si>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</si>
  <si>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</si>
  <si>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</si>
  <si>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</si>
  <si>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</si>
  <si>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</si>
  <si>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</si>
  <si>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</si>
  <si>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</si>
  <si>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</si>
  <si>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</si>
  <si>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</si>
  <si>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</si>
  <si>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</si>
  <si>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</si>
  <si>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</si>
  <si>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</si>
  <si>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</si>
  <si>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</si>
  <si>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</si>
  <si>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</si>
  <si>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</si>
  <si>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</si>
  <si>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</si>
  <si>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</si>
  <si>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</si>
  <si>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</si>
  <si>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</si>
  <si>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</si>
  <si>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</si>
  <si>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</si>
  <si>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</si>
  <si>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</si>
  <si>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</si>
  <si>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</si>
  <si>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</si>
  <si>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</si>
  <si>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</si>
  <si>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</si>
  <si>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</si>
  <si>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</si>
  <si>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</si>
  <si>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</si>
  <si>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</si>
  <si>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</si>
  <si>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</si>
  <si>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</si>
  <si>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</si>
  <si>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</si>
  <si>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</si>
  <si>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</si>
  <si>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</si>
  <si>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</si>
  <si>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</si>
  <si>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</si>
  <si>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</si>
  <si>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</si>
  <si>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</si>
  <si>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</si>
  <si>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</si>
  <si>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</si>
  <si>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</si>
  <si>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</si>
  <si>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</si>
  <si>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</si>
  <si>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</si>
  <si>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</si>
  <si>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</si>
  <si>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</si>
  <si>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</si>
  <si>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</si>
  <si>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</si>
  <si>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</si>
  <si>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</si>
  <si>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</si>
  <si>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</si>
  <si>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</si>
  <si>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</si>
  <si>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</si>
  <si>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</si>
  <si>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</si>
  <si>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</si>
  <si>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</si>
  <si>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</si>
  <si>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</si>
  <si>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</si>
  <si>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</si>
  <si>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</si>
  <si>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</si>
  <si>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</si>
  <si>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</si>
  <si>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</si>
  <si>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</si>
  <si>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</si>
  <si>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</si>
  <si>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</si>
  <si>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</si>
  <si>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</si>
  <si>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</si>
  <si>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</si>
  <si>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</si>
  <si>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</si>
  <si>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</si>
  <si>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</si>
  <si>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</si>
  <si>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</si>
  <si>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</si>
  <si>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</si>
  <si>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</si>
  <si>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</si>
  <si>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</si>
  <si>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</si>
  <si>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</si>
  <si>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</si>
  <si>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</si>
  <si>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</si>
  <si>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</si>
  <si>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</si>
  <si>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</si>
  <si>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</si>
  <si>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</si>
  <si>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</si>
  <si>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</si>
  <si>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</si>
  <si>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</si>
  <si>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</si>
  <si>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</si>
  <si>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</si>
  <si>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</si>
  <si>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</si>
  <si>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</si>
  <si>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</si>
  <si>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</si>
  <si>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</si>
  <si>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</si>
  <si>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</si>
  <si>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</si>
  <si>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</si>
  <si>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</si>
  <si>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</si>
  <si>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</si>
  <si>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</si>
  <si>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</si>
  <si>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</si>
  <si>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</si>
  <si>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</si>
  <si>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</si>
  <si>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</si>
  <si>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</si>
  <si>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</si>
  <si>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</si>
  <si>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</si>
  <si>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</si>
  <si>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</si>
  <si>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</si>
  <si>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</si>
  <si>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</si>
  <si>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</si>
  <si>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</si>
  <si>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</si>
  <si>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</si>
  <si>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</si>
  <si>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</si>
  <si>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</si>
  <si>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</si>
  <si>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</si>
  <si>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</si>
  <si>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</si>
  <si>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</si>
  <si>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</si>
  <si>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</si>
  <si>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</si>
  <si>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</si>
  <si>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</si>
  <si>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</si>
  <si>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</si>
  <si>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</si>
  <si>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</si>
  <si>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</si>
  <si>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</si>
  <si>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</si>
  <si>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</si>
  <si>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</si>
  <si>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</si>
  <si>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</si>
  <si>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</si>
  <si>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</si>
  <si>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</si>
  <si>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</si>
  <si>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</si>
  <si>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</si>
  <si>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</si>
  <si>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</si>
  <si>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</si>
  <si>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</si>
  <si>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</si>
  <si>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</si>
  <si>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</si>
  <si>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</si>
  <si>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</si>
  <si>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</si>
  <si>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</si>
  <si>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</si>
  <si>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</si>
  <si>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</si>
  <si>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</si>
  <si>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</si>
  <si>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</si>
  <si>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</si>
  <si>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</si>
  <si>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</si>
  <si>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</si>
  <si>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</si>
  <si>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</si>
  <si>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</si>
  <si>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</si>
  <si>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</si>
  <si>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</si>
  <si>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</si>
  <si>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</si>
  <si>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</si>
  <si>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</si>
  <si>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</si>
  <si>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</si>
  <si>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</si>
  <si>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</si>
  <si>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</si>
  <si>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</si>
  <si>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</si>
  <si>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</si>
  <si>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</si>
  <si>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</si>
  <si>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</si>
  <si>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</si>
  <si>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</si>
  <si>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</si>
  <si>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</si>
  <si>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</si>
  <si>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</si>
  <si>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</si>
  <si>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</si>
  <si>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</si>
  <si>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</si>
  <si>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</si>
  <si>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</si>
  <si>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</si>
  <si>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</si>
  <si>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</si>
  <si>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</si>
  <si>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</si>
  <si>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</si>
  <si>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</si>
  <si>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</si>
  <si>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</si>
  <si>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</si>
  <si>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</si>
  <si>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</si>
  <si>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</si>
  <si>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</si>
  <si>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</si>
  <si>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</si>
  <si>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</si>
  <si>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</si>
  <si>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</si>
  <si>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</si>
  <si>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</si>
  <si>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</si>
  <si>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</si>
  <si>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</si>
  <si>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</si>
  <si>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</si>
  <si>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</si>
  <si>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</si>
  <si>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</si>
  <si>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</si>
  <si>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</si>
  <si>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</si>
  <si>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</si>
  <si>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</si>
  <si>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</si>
  <si>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</si>
  <si>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</si>
  <si>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</si>
  <si>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</si>
  <si>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</si>
  <si>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</si>
  <si>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</si>
  <si>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</si>
  <si>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</si>
  <si>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</si>
  <si>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</si>
  <si>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</si>
  <si>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</si>
  <si>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</si>
  <si>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</si>
  <si>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</si>
  <si>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</si>
  <si>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</si>
  <si>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</si>
  <si>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</si>
  <si>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</si>
  <si>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</si>
  <si>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</si>
  <si>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</si>
  <si>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</si>
  <si>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</si>
  <si>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</si>
  <si>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</si>
  <si>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</si>
  <si>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</si>
  <si>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</si>
  <si>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</si>
  <si>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</si>
  <si>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</si>
  <si>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</si>
  <si>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</si>
  <si>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</si>
  <si>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</si>
  <si>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</si>
  <si>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</si>
  <si>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</si>
  <si>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</si>
  <si>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</si>
  <si>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</si>
  <si>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</si>
  <si>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</si>
  <si>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</si>
  <si>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</si>
  <si>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</si>
  <si>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</si>
  <si>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</si>
  <si>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</si>
  <si>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</si>
  <si>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</si>
  <si>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</si>
  <si>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</si>
  <si>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</si>
  <si>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</si>
  <si>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</si>
  <si>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</si>
  <si>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</si>
  <si>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</si>
  <si>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</si>
  <si>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</si>
  <si>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</si>
  <si>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</si>
  <si>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</si>
  <si>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</si>
  <si>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</si>
  <si>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</si>
  <si>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</si>
  <si>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</si>
  <si>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</si>
  <si>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</si>
  <si>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</si>
  <si>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</si>
  <si>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</si>
  <si>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</si>
  <si>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</si>
  <si>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</si>
  <si>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</si>
  <si>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</si>
  <si>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</si>
  <si>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</si>
  <si>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</si>
  <si>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</si>
  <si>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</si>
  <si>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</si>
  <si>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</si>
  <si>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</si>
  <si>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</si>
  <si>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</si>
  <si>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</si>
  <si>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</si>
  <si>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</si>
  <si>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</si>
  <si>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</si>
  <si>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</si>
  <si>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</si>
  <si>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</si>
  <si>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</si>
  <si>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</si>
  <si>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</si>
  <si>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</si>
  <si>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</si>
  <si>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</si>
  <si>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</si>
  <si>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</si>
  <si>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</si>
  <si>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</si>
  <si>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</si>
  <si>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</si>
  <si>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</si>
  <si>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</si>
  <si>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</si>
  <si>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</si>
  <si>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</si>
  <si>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</si>
  <si>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</si>
  <si>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</si>
  <si>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</si>
  <si>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</si>
  <si>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</si>
  <si>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</si>
  <si>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</si>
  <si>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</si>
  <si>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</si>
  <si>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</si>
  <si>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</si>
  <si>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</si>
  <si>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</si>
  <si>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</si>
  <si>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</si>
  <si>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</si>
  <si>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</si>
  <si>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</si>
  <si>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</si>
  <si>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</si>
  <si>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</si>
  <si>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</si>
  <si>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</si>
  <si>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</si>
  <si>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</si>
  <si>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</si>
  <si>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</si>
  <si>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</si>
  <si>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</si>
  <si>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</si>
  <si>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</si>
  <si>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</si>
  <si>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</si>
  <si>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</si>
  <si>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</si>
  <si>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</si>
  <si>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</si>
  <si>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</si>
  <si>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</si>
  <si>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</si>
  <si>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</si>
  <si>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</si>
  <si>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</si>
  <si>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</si>
  <si>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</si>
  <si>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</si>
  <si>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</si>
  <si>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</si>
  <si>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</si>
  <si>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</si>
  <si>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</si>
  <si>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</si>
  <si>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</si>
  <si>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</si>
  <si>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</si>
  <si>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</si>
  <si>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</si>
  <si>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</si>
  <si>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</si>
  <si>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</si>
  <si>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</si>
  <si>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</si>
  <si>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</si>
  <si>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</si>
  <si>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</si>
  <si>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</si>
  <si>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</si>
  <si>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</si>
  <si>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</si>
  <si>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</si>
  <si>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</si>
  <si>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</si>
  <si>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</si>
  <si>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</si>
  <si>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</si>
  <si>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</si>
  <si>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</si>
  <si>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</si>
  <si>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</si>
  <si>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</si>
  <si>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</si>
  <si>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</si>
  <si>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</si>
  <si>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</si>
  <si>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</si>
  <si>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</si>
  <si>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</si>
  <si>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</si>
  <si>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</si>
  <si>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</si>
  <si>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</si>
  <si>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</si>
  <si>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</si>
  <si>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</si>
  <si>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</si>
  <si>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</si>
  <si>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</si>
  <si>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</si>
  <si>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</si>
  <si>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</si>
  <si>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</si>
  <si>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</si>
  <si>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</si>
  <si>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</si>
  <si>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</si>
  <si>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</si>
  <si>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</si>
  <si>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</si>
  <si>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</si>
  <si>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</si>
  <si>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</si>
  <si>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</si>
  <si>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</si>
  <si>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</si>
  <si>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</si>
  <si>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</si>
  <si>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</si>
  <si>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</si>
  <si>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</si>
  <si>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</si>
  <si>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</si>
  <si>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</si>
  <si>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</si>
  <si>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</si>
  <si>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</si>
  <si>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</si>
  <si>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</si>
  <si>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</si>
  <si>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</si>
  <si>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</si>
  <si>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</si>
  <si>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</si>
  <si>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</si>
  <si>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</si>
  <si>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</si>
  <si>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</si>
  <si>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</si>
  <si>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</si>
  <si>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</si>
  <si>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</si>
  <si>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</si>
  <si>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</si>
  <si>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</si>
  <si>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</si>
  <si>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</si>
  <si>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</si>
  <si>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</si>
  <si>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</si>
  <si>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</si>
  <si>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</si>
  <si>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</si>
  <si>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</si>
  <si>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</si>
  <si>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</si>
  <si>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</si>
  <si>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</si>
  <si>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</si>
  <si>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</si>
  <si>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</si>
  <si>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</si>
  <si>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</si>
  <si>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</si>
  <si>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</si>
  <si>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</si>
  <si>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</si>
  <si>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</si>
  <si>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</si>
  <si>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</si>
  <si>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</si>
  <si>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</si>
  <si>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</si>
  <si>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</si>
  <si>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</si>
  <si>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</si>
  <si>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</si>
  <si>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</si>
  <si>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</si>
  <si>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</si>
  <si>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</si>
  <si>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</si>
  <si>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</si>
  <si>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</si>
  <si>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</si>
  <si>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</si>
  <si>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</si>
  <si>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</si>
  <si>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</si>
  <si>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</si>
  <si>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</si>
  <si>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</si>
  <si>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</si>
  <si>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</si>
  <si>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</si>
  <si>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</si>
  <si>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</si>
  <si>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</si>
  <si>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</si>
  <si>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</si>
  <si>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</si>
  <si>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</si>
  <si>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</si>
  <si>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</si>
  <si>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</si>
  <si>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</si>
  <si>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</si>
  <si>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</si>
  <si>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</si>
  <si>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</si>
  <si>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</si>
  <si>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</si>
  <si>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</si>
  <si>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</si>
  <si>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</si>
  <si>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</si>
  <si>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</si>
  <si>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</si>
  <si>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</si>
  <si>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</si>
  <si>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</si>
  <si>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</si>
  <si>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</si>
  <si>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</si>
  <si>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</si>
  <si>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</si>
  <si>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</si>
  <si>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</si>
  <si>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</si>
  <si>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</si>
  <si>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</si>
  <si>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</si>
  <si>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</si>
  <si>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</si>
  <si>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</si>
  <si>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</si>
  <si>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</si>
  <si>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</si>
  <si>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</si>
  <si>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</si>
  <si>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</si>
  <si>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</si>
  <si>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</si>
  <si>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</si>
  <si>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</si>
  <si>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</si>
  <si>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</si>
  <si>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</si>
  <si>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</si>
  <si>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</si>
  <si>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</si>
  <si>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</si>
  <si>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</si>
  <si>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</si>
  <si>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</si>
  <si>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</si>
  <si>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</si>
  <si>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</si>
  <si>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</si>
  <si>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</si>
  <si>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</si>
  <si>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</si>
  <si>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</si>
  <si>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</si>
  <si>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</si>
  <si>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</si>
  <si>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</si>
  <si>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</si>
  <si>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</si>
  <si>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</si>
  <si>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</si>
  <si>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</si>
  <si>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</si>
  <si>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</si>
  <si>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</si>
  <si>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</si>
  <si>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</si>
  <si>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</si>
  <si>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</si>
  <si>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</si>
  <si>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</si>
  <si>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</si>
  <si>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</si>
  <si>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</si>
  <si>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</si>
  <si>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</si>
  <si>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</si>
  <si>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</si>
  <si>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</si>
  <si>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</si>
  <si>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</si>
  <si>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</si>
  <si>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</si>
  <si>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</si>
  <si>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</si>
  <si>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</si>
  <si>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</si>
  <si>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</si>
  <si>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</si>
  <si>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</si>
  <si>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</si>
  <si>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</si>
  <si>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</si>
  <si>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</si>
  <si>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</si>
  <si>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</si>
  <si>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</si>
  <si>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</si>
  <si>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</si>
  <si>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</si>
  <si>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</si>
  <si>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</si>
  <si>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</si>
  <si>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</si>
  <si>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</si>
  <si>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</si>
  <si>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</si>
  <si>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</si>
  <si>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</si>
  <si>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</si>
  <si>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</si>
  <si>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</si>
  <si>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</si>
  <si>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</si>
  <si>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</si>
  <si>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</si>
  <si>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</si>
  <si>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</si>
  <si>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</si>
  <si>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</si>
  <si>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</si>
  <si>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</si>
  <si>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</si>
  <si>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</si>
  <si>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</si>
  <si>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</si>
  <si>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</si>
  <si>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</si>
  <si>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</si>
  <si>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</si>
  <si>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</si>
  <si>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</si>
  <si>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</si>
  <si>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</si>
  <si>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</si>
  <si>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</si>
  <si>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</si>
  <si>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</si>
  <si>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</si>
  <si>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</si>
  <si>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</si>
  <si>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</si>
  <si>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</si>
  <si>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</si>
  <si>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</si>
  <si>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</si>
  <si>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</si>
  <si>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</si>
  <si>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</si>
  <si>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</si>
  <si>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</si>
  <si>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</si>
  <si>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</si>
  <si>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</si>
  <si>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</si>
  <si>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</si>
  <si>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</si>
  <si>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</si>
  <si>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</si>
  <si>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</si>
  <si>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</si>
  <si>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</si>
  <si>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</si>
  <si>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</si>
  <si>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</si>
  <si>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</si>
  <si>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</si>
  <si>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</si>
  <si>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</si>
  <si>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</si>
  <si>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</si>
  <si>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</si>
  <si>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</si>
  <si>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</si>
  <si>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</si>
  <si>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</si>
  <si>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</si>
  <si>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</si>
  <si>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</si>
  <si>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</si>
  <si>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</si>
  <si>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</si>
  <si>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</si>
  <si>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</si>
  <si>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</si>
  <si>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</si>
  <si>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</si>
  <si>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</si>
  <si>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</si>
  <si>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</si>
  <si>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</si>
  <si>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</si>
  <si>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</si>
  <si>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</si>
  <si>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</si>
  <si>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</si>
  <si>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</si>
  <si>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</si>
  <si>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</si>
  <si>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</si>
  <si>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</si>
  <si>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</si>
  <si>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</si>
  <si>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</si>
  <si>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</si>
  <si>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</si>
  <si>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</si>
  <si>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</si>
  <si>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</si>
  <si>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</si>
  <si>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</si>
  <si>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</si>
  <si>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</si>
  <si>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</si>
  <si>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</si>
  <si>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</si>
  <si>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</si>
  <si>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</si>
  <si>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</si>
  <si>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</si>
  <si>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</si>
  <si>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</si>
  <si>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</si>
  <si>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</si>
  <si>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</si>
  <si>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</si>
  <si>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</si>
  <si>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</si>
  <si>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</si>
  <si>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</si>
  <si>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</si>
  <si>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</si>
  <si>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</si>
  <si>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</si>
  <si>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</si>
  <si>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</si>
  <si>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</si>
  <si>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</si>
  <si>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</si>
  <si>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</si>
  <si>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</si>
  <si>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</si>
  <si>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</si>
  <si>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</si>
  <si>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</si>
  <si>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</si>
  <si>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</si>
  <si>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</si>
  <si>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</si>
  <si>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</si>
  <si>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</si>
  <si>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</si>
  <si>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</si>
  <si>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</si>
  <si>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</si>
  <si>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</si>
  <si>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</si>
  <si>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</si>
  <si>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</si>
  <si>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</si>
  <si>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</si>
  <si>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</si>
  <si>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</si>
  <si>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</si>
  <si>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</si>
  <si>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</si>
  <si>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</si>
  <si>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</si>
  <si>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</si>
  <si>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</si>
  <si>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</si>
  <si>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</si>
  <si>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</si>
  <si>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</si>
  <si>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</si>
  <si>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</si>
  <si>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</si>
  <si>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</si>
  <si>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</si>
  <si>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</si>
  <si>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</si>
  <si>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</si>
  <si>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</si>
  <si>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</si>
  <si>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</si>
  <si>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</si>
  <si>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</si>
  <si>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</si>
  <si>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</si>
  <si>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</si>
  <si>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</si>
  <si>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</si>
  <si>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</si>
  <si>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</si>
  <si>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</si>
  <si>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</si>
  <si>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</si>
  <si>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</si>
  <si>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</si>
  <si>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</si>
  <si>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</si>
  <si>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</si>
  <si>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</si>
  <si>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</si>
  <si>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</si>
  <si>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</si>
  <si>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</si>
  <si>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</si>
  <si>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</si>
  <si>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</si>
  <si>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</si>
  <si>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</si>
  <si>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</si>
  <si>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</si>
  <si>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</si>
  <si>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</si>
  <si>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</si>
  <si>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</si>
  <si>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</si>
  <si>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</si>
  <si>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</si>
  <si>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</si>
  <si>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</si>
  <si>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</si>
  <si>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</si>
  <si>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</si>
  <si>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</si>
  <si>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</si>
  <si>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</si>
  <si>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</si>
  <si>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</si>
  <si>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</si>
  <si>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</si>
  <si>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</si>
  <si>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</si>
  <si>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</si>
  <si>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</si>
  <si>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</si>
  <si>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</si>
  <si>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</si>
  <si>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</si>
  <si>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</si>
  <si>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</si>
  <si>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</si>
  <si>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</si>
  <si>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</si>
  <si>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</si>
  <si>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</si>
  <si>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</si>
  <si>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</si>
  <si>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</si>
  <si>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</si>
  <si>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</si>
  <si>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</si>
  <si>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</si>
  <si>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</si>
  <si>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</si>
  <si>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</si>
  <si>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</si>
  <si>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</si>
  <si>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</si>
  <si>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</si>
  <si>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</si>
  <si>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</si>
  <si>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</si>
  <si>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</si>
  <si>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</si>
  <si>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</si>
  <si>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</si>
  <si>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</si>
  <si>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</si>
  <si>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</si>
  <si>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</si>
  <si>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</si>
  <si>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</si>
  <si>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</si>
  <si>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</si>
  <si>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</si>
  <si>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</si>
  <si>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</si>
  <si>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</si>
  <si>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</si>
  <si>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</si>
  <si>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</si>
  <si>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</si>
  <si>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</si>
  <si>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</si>
  <si>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</si>
  <si>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</si>
  <si>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</si>
  <si>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</si>
  <si>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</si>
  <si>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</si>
  <si>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</si>
  <si>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</si>
  <si>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</si>
  <si>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</si>
  <si>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</si>
  <si>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</si>
  <si>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</si>
  <si>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</si>
  <si>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</si>
  <si>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</si>
  <si>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</si>
  <si>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</si>
  <si>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</si>
  <si>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</si>
  <si>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</si>
  <si>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</si>
  <si>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</si>
  <si>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</si>
  <si>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</si>
  <si>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</si>
  <si>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</si>
  <si>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</si>
  <si>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</si>
  <si>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</si>
  <si>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</si>
  <si>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</si>
  <si>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</si>
  <si>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</si>
  <si>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</si>
  <si>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</si>
  <si>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</si>
  <si>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</si>
  <si>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</si>
  <si>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</si>
  <si>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</si>
  <si>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</si>
  <si>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</si>
  <si>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</si>
  <si>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</si>
  <si>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</si>
  <si>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</si>
  <si>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</si>
  <si>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</si>
  <si>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</si>
  <si>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</si>
  <si>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</si>
  <si>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</si>
  <si>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</si>
  <si>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</si>
  <si>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</si>
  <si>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</si>
  <si>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</si>
  <si>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</si>
  <si>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</si>
  <si>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</si>
  <si>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</si>
  <si>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</si>
  <si>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</si>
  <si>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</si>
  <si>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</si>
  <si>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</si>
  <si>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</si>
  <si>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</si>
  <si>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</si>
  <si>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</si>
  <si>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</si>
  <si>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</si>
  <si>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</si>
  <si>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</si>
  <si>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</si>
  <si>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</si>
  <si>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</si>
  <si>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</si>
  <si>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</si>
  <si>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</si>
  <si>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</si>
  <si>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</si>
  <si>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</si>
  <si>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</si>
  <si>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</si>
  <si>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</si>
  <si>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</si>
  <si>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</si>
  <si>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</si>
  <si>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</si>
  <si>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</si>
  <si>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</si>
  <si>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</si>
  <si>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</si>
  <si>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</si>
  <si>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</si>
  <si>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</si>
  <si>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</si>
  <si>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</si>
  <si>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</si>
  <si>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</si>
  <si>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</si>
  <si>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</si>
  <si>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</si>
  <si>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</si>
  <si>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</si>
  <si>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</si>
  <si>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</si>
  <si>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</si>
  <si>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</si>
  <si>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</si>
  <si>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</si>
  <si>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</si>
  <si>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</si>
  <si>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</si>
  <si>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</si>
  <si>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</si>
  <si>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</si>
  <si>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</si>
  <si>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</si>
  <si>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</si>
  <si>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</si>
  <si>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</si>
  <si>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</si>
  <si>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</si>
  <si>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</si>
  <si>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</si>
  <si>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</si>
  <si>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</si>
  <si>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</si>
  <si>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</si>
  <si>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</si>
  <si>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</si>
  <si>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</si>
  <si>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</si>
  <si>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</si>
  <si>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</si>
  <si>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</si>
  <si>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</si>
  <si>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</si>
  <si>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</si>
  <si>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</si>
  <si>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</si>
  <si>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</si>
  <si>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</si>
  <si>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</si>
  <si>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</si>
  <si>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</si>
  <si>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</si>
  <si>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</si>
  <si>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</si>
  <si>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</si>
  <si>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</si>
  <si>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</si>
  <si>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</si>
  <si>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</si>
  <si>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</si>
  <si>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</si>
  <si>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</si>
  <si>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</si>
  <si>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</si>
  <si>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</si>
  <si>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</si>
  <si>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</si>
  <si>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</si>
  <si>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</si>
  <si>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</si>
  <si>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</si>
  <si>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</si>
  <si>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</si>
  <si>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</si>
  <si>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</si>
  <si>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</si>
  <si>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</si>
  <si>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</si>
  <si>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</si>
  <si>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</si>
  <si>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</si>
  <si>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</si>
  <si>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</si>
  <si>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</si>
  <si>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</si>
  <si>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</si>
  <si>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</si>
  <si>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</si>
  <si>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</si>
  <si>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</si>
  <si>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</si>
  <si>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</si>
  <si>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</si>
  <si>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</si>
  <si>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</si>
  <si>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</si>
  <si>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</si>
  <si>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</si>
  <si>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</si>
  <si>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</si>
  <si>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</si>
  <si>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</si>
  <si>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</si>
  <si>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</si>
  <si>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</si>
  <si>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</si>
  <si>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</si>
  <si>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</si>
  <si>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</si>
  <si>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</si>
  <si>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</si>
  <si>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</si>
  <si>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</si>
  <si>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</si>
  <si>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</si>
  <si>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</si>
  <si>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</si>
  <si>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</si>
  <si>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</si>
  <si>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</si>
  <si>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</si>
  <si>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</si>
  <si>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</si>
  <si>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</si>
  <si>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</si>
  <si>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</si>
  <si>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</si>
  <si>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</si>
  <si>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</si>
  <si>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</si>
  <si>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</si>
  <si>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</si>
  <si>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</si>
  <si>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</si>
  <si>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</si>
  <si>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</si>
  <si>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</si>
  <si>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</si>
  <si>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</si>
  <si>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</si>
  <si>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</si>
  <si>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</si>
  <si>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</si>
  <si>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</si>
  <si>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</si>
  <si>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</si>
  <si>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</si>
  <si>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</si>
  <si>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</si>
  <si>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</si>
  <si>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</si>
  <si>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</si>
  <si>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</si>
  <si>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</si>
  <si>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</si>
  <si>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</si>
  <si>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</si>
  <si>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</si>
  <si>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</si>
  <si>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</si>
  <si>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</si>
  <si>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</si>
  <si>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</si>
  <si>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</si>
  <si>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</si>
  <si>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</si>
  <si>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</si>
  <si>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</si>
  <si>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</si>
  <si>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</si>
  <si>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</si>
  <si>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</si>
  <si>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</si>
  <si>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</si>
  <si>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</si>
  <si>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</si>
  <si>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</si>
  <si>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</si>
  <si>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</si>
  <si>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</si>
  <si>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</si>
  <si>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</si>
  <si>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</si>
  <si>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</si>
  <si>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</si>
  <si>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</si>
  <si>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</si>
  <si>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</si>
  <si>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</si>
  <si>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</si>
  <si>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</si>
  <si>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</si>
  <si>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</si>
  <si>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</si>
  <si>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</si>
  <si>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</si>
  <si>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</si>
  <si>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</si>
  <si>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</si>
  <si>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</si>
  <si>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</si>
  <si>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</si>
  <si>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</si>
  <si>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</si>
  <si>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</si>
  <si>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</si>
  <si>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</si>
  <si>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</si>
  <si>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</si>
  <si>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</si>
  <si>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</si>
  <si>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</si>
  <si>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</si>
  <si>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</si>
  <si>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</si>
  <si>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</si>
  <si>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</si>
  <si>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</si>
  <si>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</si>
  <si>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</si>
  <si>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</si>
  <si>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</si>
  <si>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</si>
  <si>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</si>
  <si>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</si>
  <si>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</si>
  <si>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</si>
  <si>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</si>
  <si>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</si>
  <si>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</si>
  <si>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</si>
  <si>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</si>
  <si>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</si>
  <si>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</si>
  <si>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</si>
  <si>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</si>
  <si>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</si>
  <si>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</si>
  <si>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</si>
  <si>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</si>
  <si>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</si>
  <si>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</si>
  <si>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</si>
  <si>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</si>
  <si>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</si>
  <si>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</si>
  <si>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</si>
  <si>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</si>
  <si>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</si>
  <si>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</si>
  <si>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</si>
  <si>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</si>
  <si>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</si>
  <si>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</si>
  <si>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</si>
  <si>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</si>
  <si>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</si>
  <si>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</si>
  <si>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</si>
  <si>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</si>
  <si>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</si>
  <si>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</si>
  <si>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</si>
  <si>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</si>
  <si>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</si>
  <si>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</si>
  <si>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</si>
  <si>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</si>
  <si>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</si>
  <si>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</si>
  <si>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</si>
  <si>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</si>
  <si>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</si>
  <si>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</si>
  <si>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</si>
  <si>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</si>
  <si>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</si>
  <si>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</si>
  <si>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</si>
  <si>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</si>
  <si>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</si>
  <si>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</si>
  <si>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</si>
  <si>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</si>
  <si>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</si>
  <si>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</si>
  <si>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</si>
  <si>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</si>
  <si>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</si>
  <si>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</si>
  <si>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</si>
  <si>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</si>
  <si>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</si>
  <si>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</si>
  <si>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</si>
  <si>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</si>
  <si>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</si>
  <si>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</si>
  <si>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</si>
  <si>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</si>
  <si>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</si>
  <si>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</si>
  <si>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</si>
  <si>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</si>
  <si>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</si>
  <si>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</si>
  <si>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</si>
  <si>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</si>
  <si>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</si>
  <si>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</si>
  <si>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</si>
  <si>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</si>
  <si>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</si>
  <si>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</si>
  <si>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</si>
  <si>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</si>
  <si>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</si>
  <si>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</si>
  <si>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</si>
  <si>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</si>
  <si>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</si>
  <si>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</si>
  <si>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</si>
  <si>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</si>
  <si>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</si>
  <si>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</si>
  <si>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</si>
  <si>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</si>
  <si>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</si>
  <si>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</si>
  <si>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</si>
  <si>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</si>
  <si>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</si>
  <si>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</si>
  <si>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</si>
  <si>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</si>
  <si>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</si>
  <si>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</si>
  <si>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</si>
  <si>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</si>
  <si>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</si>
  <si>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</si>
  <si>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</si>
  <si>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</si>
  <si>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</si>
  <si>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</si>
  <si>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</si>
  <si>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</si>
  <si>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</si>
  <si>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</si>
  <si>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</si>
  <si>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</si>
  <si>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</si>
  <si>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</si>
  <si>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</si>
  <si>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</si>
  <si>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</si>
  <si>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</si>
  <si>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</si>
  <si>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</si>
  <si>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</si>
  <si>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</si>
  <si>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</si>
  <si>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</si>
  <si>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</si>
  <si>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</si>
  <si>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</si>
  <si>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</si>
  <si>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</si>
  <si>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</si>
  <si>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</si>
  <si>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</si>
  <si>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</si>
  <si>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</si>
  <si>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</si>
  <si>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</si>
  <si>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</si>
  <si>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</si>
  <si>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</si>
  <si>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</si>
  <si>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</si>
  <si>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</si>
  <si>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</si>
  <si>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</si>
  <si>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</si>
  <si>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</si>
  <si>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</si>
  <si>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</si>
  <si>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</si>
  <si>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</si>
  <si>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</si>
  <si>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</si>
  <si>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</si>
  <si>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</si>
  <si>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</si>
  <si>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</si>
  <si>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</si>
  <si>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</si>
  <si>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</si>
  <si>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</si>
  <si>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</si>
  <si>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</si>
  <si>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</si>
  <si>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</si>
  <si>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</si>
  <si>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</si>
  <si>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</si>
  <si>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</si>
  <si>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</si>
  <si>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</si>
  <si>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</si>
  <si>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</si>
  <si>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</si>
  <si>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</si>
  <si>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</si>
  <si>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</si>
  <si>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</si>
  <si>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</si>
  <si>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</si>
  <si>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</si>
  <si>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</si>
  <si>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</si>
  <si>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</si>
  <si>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</si>
  <si>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</si>
  <si>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</si>
  <si>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</si>
  <si>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</si>
  <si>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</si>
  <si>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</si>
  <si>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</si>
  <si>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</si>
  <si>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</si>
  <si>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</si>
  <si>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</si>
  <si>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</si>
  <si>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</si>
  <si>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</si>
  <si>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</si>
  <si>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</si>
  <si>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</si>
  <si>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</si>
  <si>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</si>
  <si>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</si>
  <si>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</si>
  <si>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</si>
  <si>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</si>
  <si>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</si>
  <si>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</si>
  <si>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</si>
  <si>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</si>
  <si>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</si>
  <si>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</si>
  <si>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</si>
  <si>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</si>
  <si>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</si>
  <si>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</si>
  <si>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</si>
  <si>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</si>
  <si>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</si>
  <si>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</si>
  <si>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</si>
  <si>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</si>
  <si>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</si>
  <si>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</si>
  <si>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</si>
  <si>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</si>
  <si>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</si>
  <si>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</si>
  <si>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</si>
  <si>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</si>
  <si>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</si>
  <si>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</si>
  <si>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</si>
  <si>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</si>
  <si>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</si>
  <si>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</si>
  <si>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</si>
  <si>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</si>
  <si>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</si>
  <si>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</si>
  <si>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</si>
  <si>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</si>
  <si>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</si>
  <si>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</si>
  <si>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</si>
  <si>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</si>
  <si>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</si>
  <si>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</si>
  <si>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</si>
  <si>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</si>
  <si>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</si>
  <si>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</si>
  <si>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</si>
  <si>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</si>
  <si>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</si>
  <si>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</si>
  <si>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</si>
  <si>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</si>
  <si>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</si>
  <si>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</si>
  <si>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</si>
  <si>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</si>
  <si>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</si>
  <si>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</si>
  <si>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</si>
  <si>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</si>
  <si>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</si>
  <si>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</si>
  <si>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</si>
  <si>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</si>
  <si>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</si>
  <si>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</si>
  <si>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</si>
  <si>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</si>
  <si>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</si>
  <si>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</si>
  <si>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</si>
  <si>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</si>
  <si>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</si>
  <si>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</si>
  <si>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</si>
  <si>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</si>
  <si>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</si>
  <si>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</si>
  <si>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</si>
  <si>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</si>
  <si>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</si>
  <si>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</si>
  <si>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</si>
  <si>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</si>
  <si>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</si>
  <si>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</si>
  <si>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</si>
  <si>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</si>
  <si>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</si>
  <si>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</si>
  <si>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</si>
  <si>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</si>
  <si>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</si>
  <si>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</si>
  <si>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</si>
  <si>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</si>
  <si>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</si>
  <si>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</si>
  <si>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</si>
  <si>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</si>
  <si>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</si>
  <si>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</si>
  <si>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</si>
  <si>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</si>
  <si>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</si>
  <si>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</si>
  <si>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</si>
  <si>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</si>
  <si>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</si>
  <si>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</si>
  <si>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</si>
  <si>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</si>
  <si>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</si>
  <si>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</si>
  <si>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</si>
  <si>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</si>
  <si>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</si>
  <si>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</si>
  <si>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</si>
  <si>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</si>
  <si>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</si>
  <si>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</si>
  <si>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</si>
  <si>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</si>
  <si>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</si>
  <si>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</si>
  <si>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</si>
  <si>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</si>
  <si>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</si>
  <si>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</si>
  <si>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</si>
  <si>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</si>
  <si>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</si>
  <si>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</si>
  <si>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</si>
  <si>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</si>
  <si>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</si>
  <si>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</si>
  <si>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</si>
  <si>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</si>
  <si>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</si>
  <si>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</si>
  <si>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</si>
  <si>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</si>
  <si>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</si>
  <si>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</si>
  <si>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</si>
  <si>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</si>
  <si>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</si>
  <si>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</si>
  <si>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</si>
  <si>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</si>
  <si>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</si>
  <si>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</si>
  <si>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</si>
  <si>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</si>
  <si>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</si>
  <si>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</si>
  <si>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</si>
  <si>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</si>
  <si>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</si>
  <si>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</si>
  <si>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</si>
  <si>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</si>
  <si>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</si>
  <si>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</si>
  <si>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</si>
  <si>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</si>
  <si>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</si>
  <si>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</si>
  <si>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</si>
  <si>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</si>
  <si>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</si>
  <si>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</si>
  <si>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</si>
  <si>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</si>
  <si>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</si>
  <si>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</si>
  <si>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</si>
  <si>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</si>
  <si>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</si>
  <si>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</si>
  <si>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</si>
  <si>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</si>
  <si>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</si>
  <si>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</si>
  <si>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</si>
  <si>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</si>
  <si>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</si>
  <si>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</si>
  <si>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</si>
  <si>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</si>
  <si>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</si>
  <si>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</si>
  <si>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</si>
  <si>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</si>
  <si>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</si>
  <si>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</si>
  <si>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</si>
  <si>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</si>
  <si>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</si>
  <si>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</si>
  <si>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</si>
  <si>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</si>
  <si>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</si>
  <si>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</si>
  <si>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</si>
  <si>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</si>
  <si>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</si>
  <si>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</si>
  <si>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</si>
  <si>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</si>
  <si>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</si>
  <si>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</si>
  <si>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</si>
  <si>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</si>
  <si>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</si>
  <si>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</si>
  <si>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</si>
  <si>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</si>
  <si>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</si>
  <si>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</si>
  <si>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</si>
  <si>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</si>
  <si>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</si>
  <si>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</si>
  <si>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</si>
  <si>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</si>
  <si>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</si>
  <si>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</si>
  <si>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</si>
  <si>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</si>
  <si>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</si>
  <si>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</si>
  <si>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</si>
  <si>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</si>
  <si>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</si>
  <si>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</si>
  <si>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</si>
  <si>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</si>
  <si>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</si>
  <si>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</si>
  <si>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</si>
  <si>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</si>
  <si>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</si>
  <si>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</si>
  <si>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</si>
  <si>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</si>
  <si>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</si>
  <si>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</si>
  <si>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</si>
  <si>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</si>
  <si>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</si>
  <si>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</si>
  <si>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</si>
  <si>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</si>
  <si>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</si>
  <si>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</si>
  <si>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</si>
  <si>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</si>
  <si>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</si>
  <si>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</si>
  <si>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</si>
  <si>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</si>
  <si>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</si>
  <si>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</si>
  <si>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</si>
  <si>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</si>
  <si>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</si>
  <si>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</si>
  <si>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</si>
  <si>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</si>
  <si>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</si>
  <si>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</si>
  <si>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</si>
  <si>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</si>
  <si>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</si>
  <si>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</si>
  <si>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</si>
  <si>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</si>
  <si>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</si>
  <si>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</si>
  <si>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</si>
  <si>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</si>
  <si>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</si>
  <si>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</si>
  <si>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</si>
  <si>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</si>
  <si>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</si>
  <si>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</si>
  <si>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</si>
  <si>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</si>
  <si>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</si>
  <si>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</si>
  <si>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</si>
  <si>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</si>
  <si>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</si>
  <si>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</si>
  <si>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</si>
  <si>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</si>
  <si>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</si>
  <si>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</si>
  <si>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</si>
  <si>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</si>
  <si>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</si>
  <si>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</si>
  <si>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</si>
  <si>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</si>
  <si>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</si>
  <si>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</si>
  <si>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</si>
  <si>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</si>
  <si>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</si>
  <si>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</si>
  <si>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</si>
  <si>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</si>
  <si>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</si>
  <si>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</si>
  <si>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</si>
  <si>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</si>
  <si>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</si>
  <si>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</si>
  <si>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</si>
  <si>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</si>
  <si>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</si>
  <si>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</si>
  <si>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</si>
  <si>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</si>
  <si>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</si>
  <si>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</si>
  <si>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</si>
  <si>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</si>
  <si>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</si>
  <si>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</si>
  <si>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</si>
  <si>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</si>
  <si>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</si>
  <si>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</si>
  <si>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</si>
  <si>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</si>
  <si>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</si>
  <si>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</si>
  <si>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</si>
  <si>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</si>
  <si>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</si>
  <si>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</si>
  <si>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</si>
  <si>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</si>
  <si>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</si>
  <si>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</si>
  <si>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</si>
  <si>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</si>
  <si>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</si>
  <si>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</si>
  <si>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</si>
  <si>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</si>
  <si>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</si>
  <si>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</si>
  <si>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</si>
  <si>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</si>
  <si>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</si>
  <si>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</si>
  <si>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</si>
  <si>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</si>
  <si>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</si>
  <si>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</si>
  <si>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</si>
  <si>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</si>
  <si>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</si>
  <si>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</si>
  <si>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</si>
  <si>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</si>
  <si>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</si>
  <si>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</si>
  <si>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</si>
  <si>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</si>
  <si>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</si>
  <si>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</si>
  <si>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</si>
  <si>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</si>
  <si>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</si>
  <si>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</si>
  <si>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</si>
  <si>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</si>
  <si>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</si>
  <si>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</si>
  <si>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</si>
  <si>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</si>
  <si>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</si>
  <si>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</si>
  <si>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</si>
  <si>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</si>
  <si>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</si>
  <si>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</si>
  <si>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</si>
  <si>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</si>
  <si>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</si>
  <si>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</si>
  <si>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</si>
  <si>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</si>
  <si>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</si>
  <si>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</si>
  <si>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</si>
  <si>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</si>
  <si>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</si>
  <si>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</si>
  <si>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</si>
  <si>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</si>
  <si>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</si>
  <si>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</si>
  <si>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</si>
  <si>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</si>
  <si>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</si>
  <si>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</si>
  <si>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</si>
  <si>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</si>
  <si>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</si>
  <si>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</si>
  <si>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</si>
  <si>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</si>
  <si>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</si>
  <si>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</si>
  <si>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</si>
  <si>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</si>
  <si>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</si>
  <si>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</si>
  <si>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</si>
  <si>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</si>
  <si>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</si>
  <si>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</si>
  <si>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</si>
  <si>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</si>
  <si>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</si>
  <si>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</si>
  <si>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</si>
  <si>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</si>
  <si>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</si>
  <si>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</si>
  <si>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</si>
  <si>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</si>
  <si>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</si>
  <si>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</si>
  <si>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</si>
  <si>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</si>
  <si>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</si>
  <si>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</si>
  <si>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</si>
  <si>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</si>
  <si>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</si>
  <si>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</si>
  <si>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</si>
  <si>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</si>
  <si>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</si>
  <si>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</si>
  <si>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</si>
  <si>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</si>
  <si>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</si>
  <si>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</si>
  <si>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</si>
  <si>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</si>
  <si>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</si>
  <si>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</si>
  <si>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</si>
  <si>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</si>
  <si>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</si>
  <si>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</si>
  <si>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</si>
  <si>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</si>
  <si>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</si>
  <si>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</si>
  <si>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</si>
  <si>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</si>
  <si>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</si>
  <si>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</si>
  <si>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</si>
  <si>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</si>
  <si>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</si>
  <si>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</si>
  <si>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</si>
  <si>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</si>
  <si>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</si>
  <si>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</si>
  <si>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</si>
  <si>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</si>
  <si>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</si>
  <si>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</si>
  <si>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</si>
  <si>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</si>
  <si>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</si>
  <si>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</si>
  <si>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</si>
  <si>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</si>
  <si>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</si>
  <si>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</si>
  <si>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</si>
  <si>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</si>
  <si>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</si>
  <si>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</si>
  <si>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</si>
  <si>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</si>
  <si>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</si>
  <si>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</si>
  <si>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</si>
  <si>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</si>
  <si>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</si>
  <si>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</si>
  <si>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</si>
  <si>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</si>
  <si>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</si>
  <si>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</si>
  <si>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</si>
  <si>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</si>
  <si>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</si>
  <si>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</si>
  <si>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</si>
  <si>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</si>
  <si>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</si>
  <si>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</si>
  <si>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</si>
  <si>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</si>
  <si>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</si>
  <si>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</si>
  <si>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</si>
  <si>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</si>
  <si>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</si>
  <si>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</si>
  <si>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</si>
  <si>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</si>
  <si>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</si>
  <si>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</si>
  <si>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</si>
  <si>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</si>
  <si>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</si>
  <si>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</si>
  <si>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</si>
  <si>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</si>
  <si>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</si>
  <si>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</si>
  <si>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</si>
  <si>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</si>
  <si>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</si>
  <si>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</si>
  <si>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</si>
  <si>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</si>
  <si>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</si>
  <si>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</si>
  <si>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</si>
  <si>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</si>
  <si>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</si>
  <si>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</si>
  <si>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</si>
  <si>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</si>
  <si>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</si>
  <si>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</si>
  <si>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</si>
  <si>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</si>
  <si>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</si>
  <si>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</si>
  <si>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</si>
  <si>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</si>
  <si>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</si>
  <si>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</si>
  <si>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</si>
  <si>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</si>
  <si>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</si>
  <si>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</si>
  <si>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</si>
  <si>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</si>
  <si>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</si>
  <si>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</si>
  <si>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</si>
  <si>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</si>
  <si>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</si>
  <si>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</si>
  <si>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</si>
  <si>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</si>
  <si>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</si>
  <si>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</si>
  <si>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</si>
  <si>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</si>
  <si>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</si>
  <si>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</si>
  <si>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</si>
  <si>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</si>
  <si>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</si>
  <si>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</si>
  <si>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</si>
  <si>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</si>
  <si>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</si>
  <si>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</si>
  <si>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</si>
  <si>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</si>
  <si>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</si>
  <si>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</si>
  <si>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</si>
  <si>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</si>
  <si>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</si>
  <si>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</si>
  <si>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</si>
  <si>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</si>
  <si>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</si>
  <si>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</si>
  <si>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</si>
  <si>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</si>
  <si>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</si>
  <si>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</si>
  <si>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</si>
  <si>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</si>
  <si>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</si>
  <si>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</si>
  <si>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</si>
  <si>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</si>
  <si>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</si>
  <si>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</si>
  <si>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</si>
  <si>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</si>
  <si>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</si>
  <si>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</si>
  <si>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</si>
  <si>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</si>
  <si>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</si>
  <si>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</si>
  <si>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</si>
  <si>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</si>
  <si>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</si>
  <si>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</si>
  <si>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</si>
  <si>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</si>
  <si>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</si>
  <si>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</si>
  <si>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</si>
  <si>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</si>
  <si>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</si>
  <si>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</si>
  <si>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</si>
  <si>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</si>
  <si>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</si>
  <si>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</si>
  <si>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</si>
  <si>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</si>
  <si>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</si>
  <si>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</si>
  <si>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</si>
  <si>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</si>
  <si>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</si>
  <si>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</si>
  <si>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</si>
  <si>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</si>
  <si>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</si>
  <si>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</si>
  <si>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</si>
  <si>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</si>
  <si>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</si>
  <si>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</si>
  <si>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</si>
  <si>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</si>
  <si>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</si>
  <si>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</si>
  <si>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</si>
  <si>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</si>
  <si>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</si>
  <si>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</si>
  <si>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</si>
  <si>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</si>
  <si>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</si>
  <si>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</si>
  <si>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</si>
  <si>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</si>
  <si>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</si>
  <si>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</si>
  <si>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</si>
  <si>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</si>
  <si>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</si>
  <si>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</si>
  <si>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</si>
  <si>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</si>
  <si>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</si>
  <si>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</si>
  <si>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</si>
  <si>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</si>
  <si>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</si>
  <si>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</si>
  <si>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</si>
  <si>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</si>
  <si>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</si>
  <si>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</si>
  <si>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</si>
  <si>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</si>
  <si>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</si>
  <si>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</si>
  <si>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</si>
  <si>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</si>
  <si>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</si>
  <si>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</si>
  <si>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</si>
  <si>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</si>
  <si>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</si>
  <si>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</si>
  <si>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</si>
  <si>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</si>
  <si>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</si>
  <si>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</si>
  <si>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</si>
  <si>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</si>
  <si>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</si>
  <si>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</si>
  <si>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</si>
  <si>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</si>
  <si>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</si>
  <si>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</si>
  <si>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</si>
  <si>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</si>
  <si>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</si>
  <si>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</si>
  <si>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</si>
  <si>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</si>
  <si>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</si>
  <si>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</si>
  <si>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</si>
  <si>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</si>
  <si>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</si>
  <si>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</si>
  <si>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</si>
  <si>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</si>
  <si>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</si>
  <si>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</si>
  <si>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</si>
  <si>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</si>
  <si>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</si>
  <si>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</si>
  <si>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</si>
  <si>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</si>
  <si>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</si>
  <si>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</si>
  <si>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</si>
  <si>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</si>
  <si>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</si>
  <si>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</si>
  <si>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</si>
  <si>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</si>
  <si>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</si>
  <si>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</si>
  <si>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</si>
  <si>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</si>
  <si>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</si>
  <si>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</si>
  <si>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</si>
  <si>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</si>
  <si>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</si>
  <si>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</si>
  <si>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</si>
  <si>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</si>
  <si>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</si>
  <si>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</si>
  <si>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</si>
  <si>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</si>
  <si>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</si>
  <si>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</si>
  <si>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</si>
  <si>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</si>
  <si>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</si>
  <si>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</si>
  <si>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</si>
  <si>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</si>
  <si>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</si>
  <si>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</si>
  <si>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</si>
  <si>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</si>
  <si>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</si>
  <si>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</si>
  <si>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</si>
  <si>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</si>
  <si>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</si>
  <si>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</si>
  <si>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</si>
  <si>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</si>
  <si>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</si>
  <si>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</si>
  <si>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</si>
  <si>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</si>
  <si>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</si>
  <si>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</si>
  <si>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</si>
  <si>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</si>
  <si>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</si>
  <si>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</si>
  <si>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</si>
  <si>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</si>
  <si>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</si>
  <si>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</si>
  <si>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</si>
  <si>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</si>
  <si>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</si>
  <si>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</si>
  <si>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</si>
  <si>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</si>
  <si>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</si>
  <si>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</si>
  <si>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</si>
  <si>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</si>
  <si>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</si>
  <si>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</si>
  <si>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</si>
  <si>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</si>
  <si>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</si>
  <si>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</si>
  <si>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</si>
  <si>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</si>
  <si>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</si>
  <si>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</si>
  <si>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</si>
  <si>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</si>
  <si>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</si>
  <si>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</si>
  <si>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</si>
  <si>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</si>
  <si>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</si>
  <si>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</si>
  <si>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</si>
  <si>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</si>
  <si>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</si>
  <si>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</si>
  <si>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</si>
  <si>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</si>
  <si>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</si>
  <si>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</si>
  <si>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</si>
  <si>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</si>
  <si>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</si>
  <si>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</si>
  <si>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</si>
  <si>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</si>
  <si>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</si>
  <si>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</si>
  <si>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</si>
  <si>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</si>
  <si>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</si>
  <si>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</si>
  <si>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</si>
  <si>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</si>
  <si>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</si>
  <si>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</si>
  <si>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</si>
  <si>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</si>
  <si>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</si>
  <si>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</si>
  <si>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</si>
  <si>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</si>
  <si>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</si>
  <si>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</si>
  <si>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</si>
  <si>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</si>
  <si>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</si>
  <si>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</si>
  <si>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</si>
  <si>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</si>
  <si>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</si>
  <si>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</si>
  <si>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</si>
  <si>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</si>
  <si>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</si>
  <si>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</si>
  <si>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</si>
  <si>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</si>
  <si>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</si>
  <si>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</si>
  <si>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</si>
  <si>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</si>
  <si>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</si>
  <si>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</si>
  <si>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</si>
  <si>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</si>
  <si>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</si>
  <si>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</si>
  <si>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</si>
  <si>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</si>
  <si>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</si>
  <si>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</si>
  <si>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</si>
  <si>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</si>
  <si>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</si>
  <si>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</si>
  <si>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</si>
  <si>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</si>
  <si>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</si>
  <si>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</si>
  <si>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</si>
  <si>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</si>
  <si>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</si>
  <si>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</si>
  <si>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</si>
  <si>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</si>
  <si>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</si>
  <si>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</si>
  <si>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</si>
  <si>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</si>
  <si>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</si>
  <si>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</si>
  <si>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</si>
  <si>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</si>
  <si>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</si>
  <si>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</si>
  <si>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</si>
  <si>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</si>
  <si>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</si>
  <si>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</si>
  <si>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</si>
  <si>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</si>
  <si>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</si>
  <si>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</si>
  <si>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</si>
  <si>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</si>
  <si>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</si>
  <si>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</si>
  <si>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</si>
  <si>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</si>
  <si>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</si>
  <si>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</si>
  <si>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</si>
  <si>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</si>
  <si>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</si>
  <si>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</si>
  <si>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</si>
  <si>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</si>
  <si>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</si>
  <si>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</si>
  <si>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</si>
  <si>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</si>
  <si>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</si>
  <si>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</si>
  <si>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</si>
  <si>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</si>
  <si>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</si>
  <si>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</si>
  <si>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</si>
  <si>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</si>
  <si>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</si>
  <si>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</si>
  <si>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</si>
  <si>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</si>
  <si>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</si>
  <si>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</si>
  <si>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</si>
  <si>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</si>
  <si>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</si>
  <si>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</si>
  <si>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</si>
  <si>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</si>
  <si>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</si>
  <si>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</si>
  <si>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</si>
  <si>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</si>
  <si>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</si>
  <si>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</si>
  <si>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</si>
  <si>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</si>
  <si>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</si>
  <si>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</si>
  <si>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</si>
  <si>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</si>
  <si>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</si>
  <si>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</si>
  <si>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</si>
  <si>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</si>
  <si>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</si>
  <si>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</si>
  <si>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</si>
  <si>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</si>
  <si>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</si>
  <si>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</si>
  <si>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</si>
  <si>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</si>
  <si>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</si>
  <si>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</si>
  <si>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</si>
  <si>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</si>
  <si>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</si>
  <si>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</si>
  <si>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</si>
  <si>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</si>
  <si>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</si>
  <si>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</si>
  <si>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</si>
  <si>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</si>
  <si>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</si>
  <si>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</si>
  <si>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</si>
  <si>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</si>
  <si>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</si>
  <si>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</si>
  <si>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</si>
  <si>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</si>
  <si>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</si>
  <si>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</si>
  <si>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</si>
  <si>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</si>
  <si>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</si>
  <si>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</si>
  <si>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</si>
  <si>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</si>
  <si>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</si>
  <si>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</si>
  <si>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</si>
  <si>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</si>
  <si>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</si>
  <si>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</si>
  <si>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</si>
  <si>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</si>
  <si>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</si>
  <si>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</si>
  <si>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</si>
  <si>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</si>
  <si>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</si>
  <si>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</si>
  <si>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</si>
  <si>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</si>
  <si>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</si>
  <si>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</si>
  <si>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</si>
  <si>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</si>
  <si>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</si>
  <si>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</si>
  <si>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</si>
  <si>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</si>
  <si>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</si>
  <si>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</si>
  <si>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</si>
  <si>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</si>
  <si>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</si>
  <si>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</si>
  <si>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</si>
  <si>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</si>
  <si>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</si>
  <si>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</si>
  <si>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</si>
  <si>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</si>
  <si>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</si>
  <si>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</si>
  <si>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</si>
  <si>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</si>
  <si>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</si>
  <si>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</si>
  <si>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</si>
  <si>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</si>
  <si>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</si>
  <si>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</si>
  <si>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</si>
  <si>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</si>
  <si>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</si>
  <si>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</si>
  <si>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</si>
  <si>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</si>
  <si>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</si>
  <si>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</si>
  <si>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</si>
  <si>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</si>
  <si>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</si>
  <si>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</si>
  <si>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</si>
  <si>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</si>
  <si>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</si>
  <si>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</si>
  <si>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</si>
  <si>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</si>
  <si>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</si>
  <si>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</si>
  <si>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</si>
  <si>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</si>
  <si>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</si>
  <si>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</si>
  <si>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</si>
  <si>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</si>
  <si>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</si>
  <si>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</si>
  <si>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</si>
  <si>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</si>
  <si>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</si>
  <si>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</si>
  <si>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</si>
  <si>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</si>
  <si>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</si>
  <si>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</si>
  <si>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</si>
  <si>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</si>
  <si>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</si>
  <si>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</si>
  <si>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</si>
  <si>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</si>
  <si>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</si>
  <si>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</si>
  <si>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</si>
  <si>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</si>
  <si>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</si>
  <si>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</si>
  <si>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</si>
  <si>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</si>
  <si>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</si>
  <si>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</si>
  <si>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</si>
  <si>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</si>
  <si>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</si>
  <si>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</si>
  <si>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</si>
  <si>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</si>
  <si>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</si>
  <si>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</si>
  <si>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</si>
  <si>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</si>
  <si>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</si>
  <si>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</si>
  <si>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</si>
  <si>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</si>
  <si>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</si>
  <si>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</si>
  <si>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</si>
  <si>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</si>
  <si>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</si>
  <si>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</si>
  <si>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</si>
  <si>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</si>
  <si>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</si>
  <si>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</si>
  <si>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</si>
  <si>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</si>
  <si>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</si>
  <si>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</si>
  <si>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</si>
  <si>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</si>
  <si>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</si>
  <si>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</si>
  <si>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</si>
  <si>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</si>
  <si>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</si>
  <si>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</si>
  <si>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</si>
  <si>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</si>
  <si>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</si>
  <si>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</si>
  <si>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</si>
  <si>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</si>
  <si>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</si>
  <si>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</si>
  <si>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</si>
  <si>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</si>
  <si>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</si>
  <si>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</si>
  <si>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</si>
  <si>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</si>
  <si>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</si>
  <si>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</si>
  <si>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</si>
  <si>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</si>
  <si>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</si>
  <si>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</si>
  <si>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</si>
  <si>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</si>
  <si>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</si>
  <si>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</si>
  <si>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</si>
  <si>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</si>
  <si>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</si>
  <si>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</si>
  <si>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</si>
  <si>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</si>
  <si>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</si>
  <si>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</si>
  <si>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</si>
  <si>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</si>
  <si>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</si>
  <si>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</si>
  <si>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</si>
  <si>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</si>
  <si>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</si>
  <si>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</si>
  <si>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</si>
  <si>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</si>
  <si>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</si>
  <si>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</si>
  <si>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</si>
  <si>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</si>
  <si>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</si>
  <si>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</si>
  <si>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</si>
  <si>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</si>
  <si>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</si>
  <si>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</si>
  <si>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</si>
  <si>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</si>
  <si>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</si>
  <si>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</si>
  <si>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</si>
  <si>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</si>
  <si>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</si>
  <si>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</si>
  <si>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</si>
  <si>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</si>
  <si>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</si>
  <si>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</si>
  <si>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</si>
  <si>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</si>
  <si>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</si>
  <si>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</si>
  <si>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</si>
  <si>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</si>
  <si>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</si>
  <si>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</si>
  <si>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</si>
  <si>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</si>
  <si>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</si>
  <si>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</si>
  <si>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</si>
  <si>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</si>
  <si>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</si>
  <si>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</si>
  <si>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</si>
  <si>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</si>
  <si>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</si>
  <si>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</si>
  <si>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</si>
  <si>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</si>
  <si>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</si>
  <si>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</si>
  <si>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</si>
  <si>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</si>
  <si>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</si>
  <si>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</si>
  <si>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</si>
  <si>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</si>
  <si>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</si>
  <si>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</si>
  <si>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</si>
  <si>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</si>
  <si>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</si>
  <si>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</si>
  <si>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</si>
  <si>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</si>
  <si>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</si>
  <si>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</si>
  <si>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</si>
  <si>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</si>
  <si>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</si>
  <si>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</si>
  <si>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</si>
  <si>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</si>
  <si>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</si>
  <si>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</si>
  <si>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</si>
  <si>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</si>
  <si>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</si>
  <si>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</si>
  <si>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</si>
  <si>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</si>
  <si>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</si>
  <si>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</si>
  <si>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</si>
  <si>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</si>
  <si>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</si>
  <si>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</si>
  <si>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</si>
  <si>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</si>
  <si>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</si>
  <si>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</si>
  <si>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</si>
  <si>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</si>
  <si>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</si>
  <si>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</si>
  <si>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</si>
  <si>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</si>
  <si>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</si>
  <si>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</si>
  <si>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</si>
  <si>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</si>
  <si>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</si>
  <si>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</si>
  <si>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</si>
  <si>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</si>
  <si>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</si>
  <si>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</si>
  <si>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</si>
  <si>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</si>
  <si>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</si>
  <si>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</si>
  <si>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</si>
  <si>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</si>
  <si>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</si>
  <si>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</si>
  <si>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</si>
  <si>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</si>
  <si>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</si>
  <si>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</si>
  <si>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</si>
  <si>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</si>
  <si>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</si>
  <si>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</si>
  <si>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</si>
  <si>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</si>
  <si>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</si>
  <si>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</si>
  <si>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</si>
  <si>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</si>
  <si>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</si>
  <si>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</si>
  <si>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</si>
  <si>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</si>
  <si>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</si>
  <si>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</si>
  <si>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</si>
  <si>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</si>
  <si>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</si>
  <si>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</si>
  <si>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</si>
  <si>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</si>
  <si>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</si>
  <si>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</si>
  <si>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</si>
  <si>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</si>
  <si>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</si>
  <si>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</si>
  <si>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</si>
  <si>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</si>
  <si>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</si>
  <si>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</si>
  <si>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</si>
  <si>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</si>
  <si>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</si>
  <si>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</si>
  <si>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</si>
  <si>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</si>
  <si>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</si>
  <si>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</si>
  <si>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</si>
  <si>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</si>
  <si>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</si>
  <si>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</si>
  <si>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</si>
  <si>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</si>
  <si>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</si>
  <si>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</si>
  <si>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</si>
  <si>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</si>
  <si>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</si>
  <si>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</si>
  <si>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</si>
  <si>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</si>
  <si>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</si>
  <si>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</si>
  <si>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</si>
  <si>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</si>
  <si>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</si>
  <si>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</si>
  <si>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</si>
  <si>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</si>
  <si>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</si>
  <si>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</si>
  <si>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</si>
  <si>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</si>
  <si>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</si>
  <si>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</si>
  <si>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</si>
  <si>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</si>
  <si>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</si>
  <si>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</si>
  <si>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</si>
  <si>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</si>
  <si>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</si>
  <si>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</si>
  <si>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</si>
  <si>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</si>
  <si>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</si>
  <si>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</si>
  <si>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</si>
  <si>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</si>
  <si>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</si>
  <si>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</si>
  <si>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</si>
  <si>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</si>
  <si>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</si>
  <si>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</si>
  <si>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</si>
  <si>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</si>
  <si>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</si>
  <si>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</si>
  <si>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</si>
  <si>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</si>
  <si>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</si>
  <si>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</si>
  <si>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</si>
  <si>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</si>
  <si>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</si>
  <si>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</si>
  <si>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</si>
  <si>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</si>
  <si>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</si>
  <si>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</si>
  <si>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</si>
  <si>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</si>
  <si>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</si>
  <si>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</si>
  <si>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</si>
  <si>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</si>
  <si>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</si>
  <si>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</si>
  <si>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</si>
  <si>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</si>
  <si>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</si>
  <si>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</si>
  <si>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</si>
  <si>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</si>
  <si>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</si>
  <si>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</si>
  <si>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</si>
  <si>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</si>
  <si>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</si>
  <si>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</si>
  <si>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</si>
  <si>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</si>
  <si>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</si>
  <si>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</si>
  <si>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</si>
  <si>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</si>
  <si>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</si>
  <si>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</si>
  <si>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</si>
  <si>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</si>
  <si>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</si>
  <si>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</si>
  <si>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</si>
  <si>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</si>
  <si>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</si>
  <si>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</si>
  <si>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</si>
  <si>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</si>
  <si>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</si>
  <si>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</si>
  <si>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</si>
  <si>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</si>
  <si>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</si>
  <si>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</si>
  <si>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</si>
  <si>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</si>
  <si>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</si>
  <si>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</si>
  <si>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</si>
  <si>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</si>
  <si>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</si>
  <si>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</si>
  <si>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</si>
  <si>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</si>
  <si>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</si>
  <si>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</si>
  <si>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</si>
  <si>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</si>
  <si>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</si>
  <si>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</si>
  <si>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</si>
  <si>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</si>
  <si>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</si>
  <si>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</si>
  <si>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</si>
  <si>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</si>
  <si>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</si>
  <si>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</si>
  <si>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</si>
  <si>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</si>
  <si>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</si>
  <si>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</si>
  <si>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</si>
  <si>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</si>
  <si>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</si>
  <si>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</si>
  <si>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</si>
  <si>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</si>
  <si>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</si>
  <si>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</si>
  <si>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</si>
  <si>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</si>
  <si>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</si>
  <si>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</si>
  <si>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</si>
  <si>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</si>
  <si>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</si>
  <si>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</si>
  <si>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</si>
  <si>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</si>
  <si>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</si>
  <si>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</si>
  <si>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</si>
  <si>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</si>
  <si>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</si>
  <si>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</si>
  <si>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</si>
  <si>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</si>
  <si>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</si>
  <si>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</si>
  <si>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</si>
  <si>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</si>
  <si>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</si>
  <si>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</si>
  <si>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</si>
  <si>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</si>
  <si>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</si>
  <si>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</si>
  <si>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</si>
  <si>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</si>
  <si>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</si>
  <si>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</si>
  <si>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</si>
  <si>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</si>
  <si>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</si>
  <si>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</si>
  <si>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</si>
  <si>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</si>
  <si>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</si>
  <si>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</si>
  <si>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</si>
  <si>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</si>
  <si>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</si>
  <si>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</si>
  <si>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</si>
  <si>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</si>
  <si>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</si>
  <si>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</si>
  <si>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</si>
  <si>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</si>
  <si>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</si>
  <si>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</si>
  <si>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</si>
  <si>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</si>
  <si>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</si>
  <si>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</si>
  <si>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</si>
  <si>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</si>
  <si>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</si>
  <si>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</si>
  <si>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</si>
  <si>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</si>
  <si>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</si>
  <si>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</si>
  <si>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</si>
  <si>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</si>
  <si>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</si>
  <si>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</si>
  <si>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</si>
  <si>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</si>
  <si>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</si>
  <si>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</si>
  <si>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</si>
  <si>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</si>
  <si>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</si>
  <si>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</si>
  <si>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</si>
  <si>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</si>
  <si>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</si>
  <si>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</si>
  <si>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</si>
  <si>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</si>
  <si>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</si>
  <si>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</si>
  <si>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</si>
  <si>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</si>
  <si>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</si>
  <si>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</si>
  <si>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</si>
  <si>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</si>
  <si>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</si>
  <si>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</si>
  <si>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</si>
  <si>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</si>
  <si>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</si>
  <si>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</si>
  <si>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</si>
  <si>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</si>
  <si>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</si>
  <si>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</si>
  <si>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</si>
  <si>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</si>
  <si>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</si>
  <si>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</si>
  <si>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</si>
  <si>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</si>
  <si>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</si>
  <si>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</si>
  <si>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</si>
  <si>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</si>
  <si>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</si>
  <si>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</si>
  <si>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</si>
  <si>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</si>
  <si>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</si>
  <si>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</si>
  <si>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</si>
  <si>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</si>
  <si>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</si>
  <si>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</si>
  <si>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</si>
  <si>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</si>
  <si>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</si>
  <si>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</si>
  <si>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</si>
  <si>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</si>
  <si>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</si>
  <si>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</si>
  <si>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</si>
  <si>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</si>
  <si>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</si>
  <si>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</si>
  <si>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</si>
  <si>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</si>
  <si>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</si>
  <si>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</si>
  <si>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</si>
  <si>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</si>
  <si>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</si>
  <si>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</si>
  <si>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</si>
  <si>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</si>
  <si>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</si>
  <si>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</si>
  <si>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</si>
  <si>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</si>
  <si>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</si>
  <si>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</si>
  <si>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</si>
  <si>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</si>
  <si>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</si>
  <si>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</si>
  <si>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</si>
  <si>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</si>
  <si>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</si>
  <si>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</si>
  <si>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</si>
  <si>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</si>
  <si>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</si>
  <si>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</si>
  <si>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</si>
  <si>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</si>
  <si>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</si>
  <si>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</si>
  <si>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</si>
  <si>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</si>
  <si>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</si>
  <si>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</si>
  <si>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</si>
  <si>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</si>
  <si>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</si>
  <si>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</si>
  <si>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</si>
  <si>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</si>
  <si>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</si>
  <si>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</si>
  <si>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</si>
  <si>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</si>
  <si>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</si>
  <si>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</si>
  <si>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</si>
  <si>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</si>
  <si>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</si>
  <si>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</si>
  <si>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</si>
  <si>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</si>
  <si>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</si>
  <si>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</si>
  <si>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</si>
  <si>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</si>
  <si>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</si>
  <si>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</si>
  <si>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</si>
  <si>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</si>
  <si>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</si>
  <si>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</si>
  <si>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</si>
  <si>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</si>
  <si>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</si>
  <si>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</si>
  <si>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</si>
  <si>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</si>
  <si>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</si>
  <si>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</si>
  <si>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</si>
  <si>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</si>
  <si>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</si>
  <si>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</si>
  <si>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</si>
  <si>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</si>
  <si>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</si>
  <si>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</si>
  <si>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</si>
  <si>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</si>
  <si>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</si>
  <si>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</si>
  <si>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</si>
  <si>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</si>
  <si>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</si>
  <si>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</si>
  <si>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</si>
  <si>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</si>
  <si>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</si>
  <si>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</si>
  <si>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</si>
  <si>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</si>
  <si>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</si>
  <si>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</si>
  <si>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</si>
  <si>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</si>
  <si>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</si>
  <si>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</si>
  <si>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</si>
  <si>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</si>
  <si>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</si>
  <si>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</si>
  <si>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</si>
  <si>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</si>
  <si>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</si>
  <si>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</si>
  <si>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</si>
  <si>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</si>
  <si>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</si>
  <si>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</si>
  <si>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</si>
  <si>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</si>
  <si>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</si>
  <si>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</si>
  <si>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</si>
  <si>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</si>
  <si>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</si>
  <si>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</si>
  <si>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</si>
  <si>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</si>
  <si>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</si>
  <si>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</si>
  <si>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</si>
  <si>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</si>
  <si>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</si>
  <si>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</si>
  <si>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</si>
  <si>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</si>
  <si>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</si>
  <si>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</si>
  <si>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</si>
  <si>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</si>
  <si>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</si>
  <si>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</si>
  <si>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</si>
  <si>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</si>
  <si>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</si>
  <si>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</si>
  <si>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</si>
  <si>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</si>
  <si>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</si>
  <si>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</si>
  <si>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</si>
  <si>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</si>
  <si>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</si>
  <si>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</si>
  <si>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</si>
  <si>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</si>
  <si>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</si>
  <si>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</si>
  <si>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</si>
  <si>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</si>
  <si>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</si>
  <si>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</si>
  <si>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</si>
  <si>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</si>
  <si>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</si>
  <si>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</si>
  <si>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</si>
  <si>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</si>
  <si>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</si>
  <si>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</si>
  <si>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</si>
  <si>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</si>
  <si>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</si>
  <si>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</si>
  <si>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</si>
  <si>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</si>
  <si>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</si>
  <si>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</si>
  <si>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</si>
  <si>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</si>
  <si>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</si>
  <si>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</si>
  <si>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</si>
  <si>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</si>
  <si>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</si>
  <si>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</si>
  <si>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</si>
  <si>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</si>
  <si>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</si>
  <si>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</si>
  <si>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</si>
  <si>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</si>
  <si>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</si>
  <si>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</si>
  <si>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</si>
  <si>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</si>
  <si>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</si>
  <si>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</si>
  <si>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</si>
  <si>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</si>
  <si>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</si>
  <si>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</si>
  <si>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</si>
  <si>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</si>
  <si>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</si>
  <si>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</si>
  <si>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</si>
  <si>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</si>
  <si>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</si>
  <si>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</si>
  <si>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</si>
  <si>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</si>
  <si>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</si>
  <si>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</si>
  <si>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</si>
  <si>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</si>
  <si>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</si>
  <si>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</si>
  <si>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</si>
  <si>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</si>
  <si>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</si>
  <si>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</si>
  <si>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</si>
  <si>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</si>
  <si>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</si>
  <si>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</si>
  <si>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</si>
  <si>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</si>
  <si>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</si>
  <si>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</si>
  <si>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</si>
  <si>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</si>
  <si>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</si>
  <si>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</si>
  <si>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</si>
  <si>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</si>
  <si>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</si>
  <si>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</si>
  <si>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</si>
  <si>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</si>
  <si>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</si>
  <si>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</si>
  <si>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</si>
  <si>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</si>
  <si>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</si>
  <si>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</si>
  <si>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</si>
  <si>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</si>
  <si>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</si>
  <si>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</si>
  <si>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</si>
  <si>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</si>
  <si>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</si>
  <si>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</si>
  <si>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</si>
  <si>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</si>
  <si>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</si>
  <si>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</si>
  <si>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</si>
  <si>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</si>
  <si>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</si>
  <si>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</si>
  <si>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</si>
  <si>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</si>
  <si>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</si>
  <si>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</si>
  <si>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</si>
  <si>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</si>
  <si>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</si>
  <si>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</si>
  <si>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</si>
  <si>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</si>
  <si>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</si>
  <si>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</si>
  <si>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</si>
  <si>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</si>
  <si>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</si>
  <si>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</si>
  <si>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</si>
  <si>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</si>
  <si>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</si>
  <si>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</si>
  <si>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</si>
  <si>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</si>
  <si>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</si>
  <si>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</si>
  <si>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</si>
  <si>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</si>
  <si>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</si>
  <si>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</si>
  <si>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</si>
  <si>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</si>
  <si>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</si>
  <si>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</si>
  <si>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</si>
  <si>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</si>
  <si>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</si>
  <si>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</si>
  <si>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</si>
  <si>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</si>
  <si>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</si>
  <si>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</si>
  <si>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</si>
  <si>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</si>
  <si>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</si>
  <si>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</si>
  <si>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</si>
  <si>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</si>
  <si>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</si>
  <si>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</si>
  <si>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</si>
  <si>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</si>
  <si>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</si>
  <si>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</si>
  <si>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</si>
  <si>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</si>
  <si>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</si>
  <si>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</si>
  <si>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</si>
  <si>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</si>
  <si>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</si>
  <si>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</si>
  <si>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</si>
  <si>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</si>
  <si>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</si>
  <si>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</si>
  <si>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</si>
  <si>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</si>
  <si>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</si>
  <si>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</si>
  <si>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</si>
  <si>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</si>
  <si>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</si>
  <si>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</si>
  <si>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</si>
  <si>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</si>
  <si>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</si>
  <si>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</si>
  <si>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</si>
  <si>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</si>
  <si>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</si>
  <si>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</si>
  <si>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</si>
  <si>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</si>
  <si>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</si>
  <si>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</si>
  <si>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</si>
  <si>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</si>
  <si>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</si>
  <si>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</si>
  <si>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</si>
  <si>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</si>
  <si>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</si>
  <si>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</si>
  <si>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</si>
  <si>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</si>
  <si>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</si>
  <si>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</si>
  <si>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</si>
  <si>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</si>
  <si>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</si>
  <si>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</si>
  <si>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</si>
  <si>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</si>
  <si>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</si>
  <si>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</si>
  <si>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</si>
  <si>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</si>
  <si>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</si>
  <si>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</si>
  <si>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</si>
  <si>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</si>
  <si>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</si>
  <si>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</si>
  <si>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</si>
  <si>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</si>
  <si>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</si>
  <si>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</si>
  <si>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</si>
  <si>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</si>
  <si>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</si>
  <si>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</si>
  <si>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</si>
  <si>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</si>
  <si>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</si>
  <si>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</si>
  <si>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</si>
  <si>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</si>
  <si>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</si>
  <si>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</si>
  <si>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</si>
  <si>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</si>
  <si>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</si>
  <si>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</si>
  <si>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</si>
  <si>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</si>
  <si>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</si>
  <si>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</si>
  <si>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</si>
  <si>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</si>
  <si>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</si>
  <si>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</si>
  <si>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</si>
  <si>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</si>
  <si>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</si>
  <si>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</si>
  <si>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</si>
  <si>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</si>
  <si>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</si>
  <si>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</si>
  <si>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</si>
  <si>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</si>
  <si>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</si>
  <si>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</si>
  <si>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</si>
  <si>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</si>
  <si>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</si>
  <si>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</si>
  <si>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</si>
  <si>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</si>
  <si>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</si>
  <si>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</si>
  <si>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</si>
  <si>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</si>
  <si>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</si>
  <si>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</si>
  <si>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</si>
  <si>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</si>
  <si>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</si>
  <si>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</si>
  <si>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</si>
  <si>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</si>
  <si>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</si>
  <si>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</si>
  <si>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</si>
  <si>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</si>
  <si>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</si>
  <si>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</si>
  <si>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</si>
  <si>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</si>
  <si>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</si>
  <si>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</si>
  <si>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</si>
  <si>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</si>
  <si>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</si>
  <si>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</si>
  <si>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</si>
  <si>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</si>
  <si>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</si>
  <si>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</si>
  <si>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</si>
  <si>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</si>
  <si>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</si>
  <si>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</si>
  <si>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</si>
  <si>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</si>
  <si>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</si>
  <si>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</si>
  <si>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</si>
  <si>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</si>
  <si>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</si>
  <si>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</si>
  <si>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</si>
  <si>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</si>
  <si>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</si>
  <si>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</si>
  <si>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</si>
  <si>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</si>
  <si>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</si>
  <si>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</si>
  <si>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</si>
  <si>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</si>
  <si>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</si>
  <si>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</si>
  <si>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</si>
  <si>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</si>
  <si>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</si>
  <si>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</si>
  <si>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</si>
  <si>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</si>
  <si>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</si>
  <si>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</si>
  <si>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</si>
  <si>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</si>
  <si>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</si>
  <si>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</si>
  <si>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</si>
  <si>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</si>
  <si>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</si>
  <si>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</si>
  <si>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</si>
  <si>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</si>
  <si>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</si>
  <si>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</si>
  <si>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</si>
  <si>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</si>
  <si>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</si>
  <si>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</si>
  <si>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</si>
  <si>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</si>
  <si>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</si>
  <si>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</si>
  <si>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</si>
  <si>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</si>
  <si>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</si>
  <si>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</si>
  <si>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</si>
  <si>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</si>
  <si>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</si>
  <si>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</si>
  <si>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</si>
  <si>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</si>
  <si>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</si>
  <si>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</si>
  <si>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</si>
  <si>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</si>
  <si>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</si>
  <si>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</si>
  <si>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</si>
  <si>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</si>
  <si>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</si>
  <si>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</si>
  <si>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</si>
  <si>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</si>
  <si>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</si>
  <si>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</si>
  <si>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</si>
  <si>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</si>
  <si>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</si>
  <si>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</si>
  <si>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</si>
  <si>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</si>
  <si>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</si>
  <si>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</si>
  <si>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</si>
  <si>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</si>
  <si>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</si>
  <si>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</si>
  <si>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</si>
  <si>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</si>
  <si>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</si>
  <si>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</si>
  <si>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</si>
  <si>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</si>
  <si>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</si>
  <si>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</si>
  <si>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</si>
  <si>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</si>
  <si>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</si>
  <si>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</si>
  <si>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</si>
  <si>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</si>
  <si>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</si>
  <si>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</si>
  <si>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</si>
  <si>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</si>
  <si>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</si>
  <si>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</si>
  <si>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</si>
  <si>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</si>
  <si>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</si>
  <si>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</si>
  <si>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</si>
  <si>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</si>
  <si>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</si>
  <si>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</si>
  <si>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</si>
  <si>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</si>
  <si>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</si>
  <si>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</si>
  <si>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</si>
  <si>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</si>
  <si>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</si>
  <si>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</si>
  <si>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</si>
  <si>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</si>
  <si>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</si>
  <si>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</si>
  <si>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</si>
  <si>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</si>
  <si>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</si>
  <si>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</si>
  <si>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</si>
  <si>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</si>
  <si>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</si>
  <si>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</si>
  <si>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</si>
  <si>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</si>
  <si>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</si>
  <si>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</si>
  <si>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</si>
  <si>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</si>
  <si>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</si>
  <si>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</si>
  <si>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</si>
  <si>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</si>
  <si>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</si>
  <si>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</si>
  <si>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</si>
  <si>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</si>
  <si>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</si>
  <si>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</si>
  <si>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</si>
  <si>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</si>
  <si>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</si>
  <si>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</si>
  <si>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</si>
  <si>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</si>
  <si>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</si>
  <si>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</si>
  <si>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</si>
  <si>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</si>
  <si>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</si>
  <si>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</si>
  <si>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</si>
  <si>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</si>
  <si>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</si>
  <si>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</si>
  <si>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</si>
  <si>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</si>
  <si>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</si>
  <si>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</si>
  <si>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</si>
  <si>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</si>
  <si>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</si>
  <si>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</si>
  <si>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</si>
  <si>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</si>
  <si>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</si>
  <si>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</si>
  <si>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</si>
  <si>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</si>
  <si>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</si>
  <si>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</si>
  <si>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</si>
  <si>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</si>
  <si>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</si>
  <si>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</si>
  <si>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</si>
  <si>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</si>
  <si>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</si>
  <si>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</si>
  <si>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</si>
  <si>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</si>
  <si>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</si>
  <si>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</si>
  <si>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</si>
  <si>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</si>
  <si>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</si>
  <si>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</si>
  <si>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</si>
  <si>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</si>
  <si>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</si>
  <si>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</si>
  <si>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</si>
  <si>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</si>
  <si>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</si>
  <si>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</si>
  <si>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</si>
  <si>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</si>
  <si>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</si>
  <si>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</si>
  <si>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</si>
  <si>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</si>
  <si>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</si>
  <si>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</si>
  <si>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</si>
  <si>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</si>
  <si>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</si>
  <si>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</si>
  <si>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</si>
  <si>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</si>
  <si>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</si>
  <si>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</si>
  <si>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</si>
  <si>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</si>
  <si>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</si>
  <si>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</si>
  <si>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</si>
  <si>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</si>
  <si>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</si>
  <si>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</si>
  <si>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</si>
  <si>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</si>
  <si>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</si>
  <si>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</si>
  <si>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</si>
  <si>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</si>
  <si>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</si>
  <si>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</si>
  <si>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</si>
  <si>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</si>
  <si>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</si>
  <si>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</si>
  <si>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</si>
  <si>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</si>
  <si>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</si>
  <si>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</si>
  <si>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</si>
  <si>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</si>
  <si>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</si>
  <si>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</si>
  <si>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</si>
  <si>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</si>
  <si>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</si>
  <si>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</si>
  <si>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</si>
  <si>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</si>
  <si>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</si>
  <si>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</si>
  <si>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</si>
  <si>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</si>
  <si>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</si>
  <si>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</si>
  <si>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</si>
  <si>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</si>
  <si>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</si>
  <si>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</si>
  <si>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</si>
  <si>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</si>
  <si>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</si>
  <si>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</si>
  <si>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</si>
  <si>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</si>
  <si>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</si>
  <si>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</si>
  <si>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</si>
  <si>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</si>
  <si>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</si>
  <si>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</si>
  <si>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</si>
  <si>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</si>
  <si>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</si>
  <si>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</si>
  <si>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</si>
  <si>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</si>
  <si>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</si>
  <si>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</si>
  <si>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</si>
  <si>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</si>
  <si>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</si>
  <si>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</si>
  <si>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</si>
  <si>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</si>
  <si>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</si>
  <si>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</si>
  <si>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</si>
  <si>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</si>
  <si>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</si>
  <si>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</si>
  <si>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</si>
  <si>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</si>
  <si>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</si>
  <si>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</si>
  <si>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</si>
  <si>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</si>
  <si>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</si>
  <si>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</si>
  <si>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</si>
  <si>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</si>
  <si>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</si>
  <si>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</si>
  <si>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</si>
  <si>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</si>
  <si>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</si>
  <si>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</si>
  <si>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</si>
  <si>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</si>
  <si>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</si>
  <si>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</si>
  <si>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</si>
  <si>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</si>
  <si>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</si>
  <si>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</si>
  <si>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</si>
  <si>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</si>
  <si>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</si>
  <si>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</si>
  <si>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</si>
  <si>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</si>
  <si>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</si>
  <si>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</si>
  <si>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</si>
  <si>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</si>
  <si>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</si>
  <si>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</si>
  <si>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</si>
  <si>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</si>
  <si>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</si>
  <si>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</si>
  <si>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</si>
  <si>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</si>
  <si>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</si>
  <si>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</si>
  <si>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</si>
  <si>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</si>
  <si>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</si>
  <si>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</si>
  <si>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</si>
  <si>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</si>
  <si>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</si>
  <si>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</si>
  <si>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</si>
  <si>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</si>
  <si>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</si>
  <si>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</si>
  <si>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</si>
  <si>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</si>
  <si>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</si>
  <si>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</si>
  <si>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</si>
  <si>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</si>
  <si>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</si>
  <si>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</si>
  <si>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</si>
  <si>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</si>
  <si>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</si>
  <si>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</si>
  <si>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</si>
  <si>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</si>
  <si>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</si>
  <si>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</si>
  <si>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</si>
  <si>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</si>
  <si>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</si>
  <si>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</si>
  <si>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</si>
  <si>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</si>
  <si>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</si>
  <si>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</si>
  <si>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</si>
  <si>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</si>
  <si>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</si>
  <si>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</si>
  <si>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</si>
  <si>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</si>
  <si>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</si>
  <si>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</si>
  <si>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</si>
  <si>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</si>
  <si>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</si>
  <si>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</si>
  <si>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</si>
  <si>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</si>
  <si>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</si>
  <si>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</si>
  <si>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</si>
  <si>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</si>
  <si>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</si>
  <si>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</si>
  <si>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</si>
  <si>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</si>
  <si>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</si>
  <si>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</si>
  <si>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</si>
  <si>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</si>
  <si>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</si>
  <si>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</si>
  <si>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</si>
  <si>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</si>
  <si>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</si>
  <si>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</si>
  <si>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</si>
  <si>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</si>
  <si>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</si>
  <si>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</si>
  <si>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</si>
  <si>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</si>
  <si>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</si>
  <si>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</si>
  <si>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</si>
  <si>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</si>
  <si>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</si>
  <si>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</si>
  <si>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</si>
  <si>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</si>
  <si>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</si>
  <si>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</si>
  <si>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</si>
  <si>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</si>
  <si>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</si>
  <si>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</si>
  <si>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</si>
  <si>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</si>
  <si>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</si>
  <si>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</si>
  <si>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</si>
  <si>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</si>
  <si>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</si>
  <si>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</si>
  <si>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</si>
  <si>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</si>
  <si>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</si>
  <si>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</si>
  <si>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</si>
  <si>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</si>
  <si>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</si>
  <si>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</si>
  <si>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</si>
  <si>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</si>
  <si>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</si>
  <si>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</si>
  <si>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</si>
  <si>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</si>
  <si>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</si>
  <si>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</si>
  <si>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</si>
  <si>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</si>
  <si>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</si>
  <si>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</si>
  <si>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</si>
  <si>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</si>
  <si>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</si>
  <si>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</si>
  <si>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</si>
  <si>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</si>
  <si>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</si>
  <si>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</si>
  <si>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</si>
  <si>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</si>
  <si>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</si>
  <si>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</si>
  <si>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</si>
  <si>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</si>
  <si>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</si>
  <si>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</si>
  <si>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</si>
  <si>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</si>
  <si>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</si>
  <si>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</si>
  <si>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</si>
  <si>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</si>
  <si>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</si>
  <si>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</si>
  <si>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</si>
  <si>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</si>
  <si>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</si>
  <si>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</si>
  <si>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</si>
  <si>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</si>
  <si>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</si>
  <si>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</si>
  <si>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</si>
  <si>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</si>
  <si>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</si>
  <si>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</si>
  <si>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</si>
  <si>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</si>
  <si>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</si>
  <si>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</si>
  <si>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</si>
  <si>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</si>
  <si>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</si>
  <si>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</si>
  <si>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</si>
  <si>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</si>
  <si>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</si>
  <si>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</si>
  <si>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</si>
  <si>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</si>
  <si>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</si>
  <si>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</si>
  <si>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</si>
  <si>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</si>
  <si>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</si>
  <si>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</si>
  <si>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</si>
  <si>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</si>
  <si>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</si>
  <si>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</si>
  <si>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</si>
  <si>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</si>
  <si>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</si>
  <si>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</si>
  <si>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</si>
  <si>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</si>
  <si>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</si>
  <si>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</si>
  <si>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</si>
  <si>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</si>
  <si>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</si>
  <si>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</si>
  <si>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</si>
  <si>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</si>
  <si>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</si>
  <si>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</si>
  <si>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</si>
  <si>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</si>
  <si>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</si>
  <si>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</si>
  <si>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</si>
  <si>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</si>
  <si>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</si>
  <si>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</si>
  <si>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</si>
  <si>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</si>
  <si>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</si>
  <si>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</si>
  <si>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</si>
  <si>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</si>
  <si>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</si>
  <si>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</si>
  <si>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</si>
  <si>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</si>
  <si>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</si>
  <si>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</si>
  <si>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</si>
  <si>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</si>
  <si>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</si>
  <si>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</si>
  <si>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</si>
  <si>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</si>
  <si>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</si>
  <si>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</si>
  <si>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</si>
  <si>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</si>
  <si>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</si>
  <si>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</si>
  <si>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</si>
  <si>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</si>
  <si>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</si>
  <si>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</si>
  <si>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</si>
  <si>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</si>
  <si>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</si>
  <si>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</si>
  <si>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</si>
  <si>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</si>
  <si>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</si>
  <si>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</si>
  <si>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</si>
  <si>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</si>
  <si>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</si>
  <si>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</si>
  <si>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</si>
  <si>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</si>
  <si>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</si>
  <si>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</si>
  <si>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</si>
  <si>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</si>
  <si>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</si>
  <si>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</si>
  <si>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</si>
  <si>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</si>
  <si>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</si>
  <si>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</si>
  <si>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</si>
  <si>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</si>
  <si>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</si>
  <si>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</si>
  <si>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</si>
  <si>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</si>
  <si>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</si>
  <si>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</si>
  <si>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</si>
  <si>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</si>
  <si>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</si>
  <si>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</si>
  <si>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</si>
  <si>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</si>
  <si>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</si>
  <si>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</si>
  <si>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</si>
  <si>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</si>
  <si>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</si>
  <si>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</si>
  <si>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</si>
  <si>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</si>
  <si>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</si>
  <si>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</si>
  <si>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</si>
  <si>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</si>
  <si>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</si>
  <si>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</si>
  <si>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</si>
  <si>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</si>
  <si>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</si>
  <si>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</si>
  <si>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</si>
  <si>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</si>
  <si>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</si>
  <si>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</si>
  <si>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</si>
  <si>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</si>
  <si>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</si>
  <si>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</si>
  <si>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</si>
  <si>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</si>
  <si>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</si>
  <si>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</si>
  <si>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</si>
  <si>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</si>
  <si>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</si>
  <si>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</si>
  <si>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</si>
  <si>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</si>
  <si>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</si>
  <si>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</si>
  <si>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</si>
  <si>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</si>
  <si>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</si>
  <si>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</si>
  <si>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</si>
  <si>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</si>
  <si>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</si>
  <si>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</si>
  <si>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</si>
  <si>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</si>
  <si>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</si>
  <si>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</si>
  <si>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</si>
  <si>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</si>
  <si>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</si>
  <si>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</si>
  <si>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</si>
  <si>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</si>
  <si>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</si>
  <si>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</si>
  <si>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</si>
  <si>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</si>
  <si>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</si>
  <si>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</si>
  <si>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</si>
  <si>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</si>
  <si>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</si>
  <si>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</si>
  <si>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</si>
  <si>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</si>
  <si>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</si>
  <si>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</si>
  <si>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</si>
  <si>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</si>
  <si>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</si>
  <si>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</si>
  <si>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</si>
  <si>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</si>
  <si>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</si>
  <si>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</si>
  <si>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</si>
  <si>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</si>
  <si>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</si>
  <si>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</si>
  <si>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</si>
  <si>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</si>
  <si>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</si>
  <si>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</si>
  <si>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</si>
  <si>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</si>
  <si>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</si>
  <si>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</si>
  <si>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</si>
  <si>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</si>
  <si>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</si>
  <si>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</si>
  <si>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</si>
  <si>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</si>
  <si>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</si>
  <si>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</si>
  <si>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</si>
  <si>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</si>
  <si>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</si>
  <si>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</si>
  <si>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</si>
  <si>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</si>
  <si>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</si>
  <si>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</si>
  <si>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</si>
  <si>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</si>
  <si>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</si>
  <si>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</si>
  <si>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</si>
  <si>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</si>
  <si>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</si>
  <si>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</si>
  <si>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</si>
  <si>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</si>
  <si>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</si>
  <si>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</si>
  <si>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</si>
  <si>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</si>
  <si>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</si>
  <si>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</si>
  <si>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</si>
  <si>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</si>
  <si>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</si>
  <si>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</si>
  <si>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</si>
  <si>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</si>
  <si>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</si>
  <si>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</si>
  <si>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</si>
  <si>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</si>
  <si>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</si>
  <si>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</si>
  <si>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</si>
  <si>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</si>
  <si>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</si>
  <si>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</si>
  <si>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</si>
  <si>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</si>
  <si>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</si>
  <si>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</si>
  <si>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</si>
  <si>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</si>
  <si>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</si>
  <si>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</si>
  <si>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</si>
  <si>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</si>
  <si>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</si>
  <si>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</si>
  <si>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</si>
  <si>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</si>
  <si>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</si>
  <si>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</si>
  <si>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</si>
  <si>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</si>
  <si>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</si>
  <si>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</si>
  <si>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</si>
  <si>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</si>
  <si>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</si>
  <si>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</si>
  <si>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</si>
  <si>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</si>
  <si>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</si>
  <si>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</si>
  <si>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</si>
  <si>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</si>
  <si>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</si>
  <si>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</si>
  <si>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</si>
  <si>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</si>
  <si>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</si>
  <si>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</si>
  <si>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</si>
  <si>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</si>
  <si>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</si>
  <si>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</si>
  <si>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</si>
  <si>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</si>
  <si>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</si>
  <si>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</si>
  <si>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</si>
  <si>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</si>
  <si>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</si>
  <si>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</si>
  <si>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</si>
  <si>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</si>
  <si>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</si>
  <si>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</si>
  <si>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</si>
  <si>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</si>
  <si>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</si>
  <si>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</si>
  <si>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</si>
  <si>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</si>
  <si>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</si>
  <si>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</si>
  <si>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</si>
  <si>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</si>
  <si>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</si>
  <si>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</si>
  <si>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</si>
  <si>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</si>
  <si>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</si>
  <si>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</si>
  <si>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</si>
  <si>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</si>
  <si>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</si>
  <si>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</si>
  <si>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</si>
  <si>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</si>
  <si>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</si>
  <si>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</si>
  <si>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</si>
  <si>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</si>
  <si>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</si>
  <si>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</si>
  <si>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</si>
  <si>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</si>
  <si>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</si>
  <si>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</si>
  <si>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</si>
  <si>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</si>
  <si>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</si>
  <si>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</si>
  <si>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</si>
  <si>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</si>
  <si>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</si>
  <si>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</si>
  <si>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</si>
  <si>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</si>
  <si>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</si>
  <si>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</si>
  <si>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</si>
  <si>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</si>
  <si>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</si>
  <si>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</si>
  <si>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</si>
  <si>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</si>
  <si>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</si>
  <si>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</si>
  <si>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</si>
  <si>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</si>
  <si>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</si>
  <si>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</si>
  <si>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</si>
  <si>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</si>
  <si>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</si>
  <si>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</si>
  <si>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</si>
  <si>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</si>
  <si>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</si>
  <si>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</si>
  <si>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</si>
  <si>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</si>
  <si>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</si>
  <si>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</si>
  <si>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</si>
  <si>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</si>
  <si>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</si>
  <si>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</si>
  <si>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</si>
  <si>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</si>
  <si>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</si>
  <si>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</si>
  <si>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</si>
  <si>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</si>
  <si>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</si>
  <si>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</si>
  <si>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</si>
  <si>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</si>
  <si>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</si>
  <si>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</si>
  <si>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</si>
  <si>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</si>
  <si>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</si>
  <si>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</si>
  <si>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</si>
  <si>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</si>
  <si>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</si>
  <si>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</si>
  <si>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</si>
  <si>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</si>
  <si>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</si>
  <si>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</si>
  <si>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</si>
  <si>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</si>
  <si>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</si>
  <si>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</si>
  <si>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</si>
  <si>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</si>
  <si>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</si>
  <si>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</si>
  <si>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</si>
  <si>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</si>
  <si>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</si>
  <si>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</si>
  <si>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</si>
  <si>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</si>
  <si>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</si>
  <si>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</si>
  <si>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</si>
  <si>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</si>
  <si>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</si>
  <si>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</si>
  <si>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</si>
  <si>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</si>
  <si>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</si>
  <si>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</si>
  <si>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</si>
  <si>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</si>
  <si>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</si>
  <si>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</si>
  <si>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</si>
  <si>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</si>
  <si>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</si>
  <si>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</si>
  <si>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</si>
  <si>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</si>
  <si>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</si>
  <si>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</si>
  <si>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</si>
  <si>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</si>
  <si>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</si>
  <si>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</si>
  <si>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</si>
  <si>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</si>
  <si>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</si>
  <si>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</si>
  <si>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</si>
  <si>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</si>
  <si>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</si>
  <si>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</si>
  <si>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</si>
  <si>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</si>
  <si>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</si>
  <si>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</si>
  <si>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</si>
  <si>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</si>
  <si>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</si>
  <si>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</si>
  <si>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</si>
  <si>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</si>
  <si>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</si>
  <si>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</si>
  <si>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</si>
  <si>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</si>
  <si>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</si>
  <si>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</si>
  <si>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</si>
  <si>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</si>
  <si>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</si>
  <si>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</si>
  <si>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</si>
  <si>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</si>
  <si>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</si>
  <si>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</si>
  <si>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</si>
  <si>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</si>
  <si>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</si>
  <si>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</si>
  <si>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</si>
  <si>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</si>
  <si>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</si>
  <si>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</si>
  <si>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</si>
  <si>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</si>
  <si>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</si>
  <si>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</si>
  <si>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</si>
  <si>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</si>
  <si>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</si>
  <si>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</si>
  <si>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</si>
  <si>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</si>
  <si>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</si>
  <si>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</si>
  <si>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</si>
  <si>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</si>
  <si>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</si>
  <si>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</si>
  <si>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</si>
  <si>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</si>
  <si>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</si>
  <si>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</si>
  <si>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</si>
  <si>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</si>
  <si>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</si>
  <si>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</si>
  <si>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</si>
  <si>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</si>
  <si>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</si>
  <si>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</si>
  <si>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</si>
  <si>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</si>
  <si>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</si>
  <si>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</si>
  <si>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</si>
  <si>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</si>
  <si>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</si>
  <si>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</si>
  <si>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</si>
  <si>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</si>
  <si>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</si>
  <si>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</si>
  <si>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</si>
  <si>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</si>
  <si>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</si>
  <si>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</si>
  <si>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</si>
  <si>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</si>
  <si>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</si>
  <si>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</si>
  <si>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</si>
  <si>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</si>
  <si>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</si>
  <si>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</si>
  <si>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</si>
  <si>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</si>
  <si>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</si>
  <si>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</si>
  <si>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</si>
  <si>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</si>
  <si>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</si>
  <si>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</si>
  <si>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</si>
  <si>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</si>
  <si>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</si>
  <si>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</si>
  <si>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</si>
  <si>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</si>
  <si>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</si>
  <si>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</si>
  <si>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</si>
  <si>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</si>
  <si>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</si>
  <si>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</si>
  <si>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</si>
  <si>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</si>
  <si>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</si>
  <si>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</si>
  <si>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</si>
  <si>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</si>
  <si>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</si>
  <si>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</si>
  <si>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</si>
  <si>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</si>
  <si>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</si>
  <si>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</si>
  <si>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</si>
  <si>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</si>
  <si>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</si>
  <si>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</si>
  <si>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</si>
  <si>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</si>
  <si>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</si>
  <si>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</si>
  <si>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</si>
  <si>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</si>
  <si>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</si>
  <si>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</si>
  <si>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</si>
  <si>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</si>
  <si>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</si>
  <si>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</si>
  <si>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</si>
  <si>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</si>
  <si>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</si>
  <si>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</si>
  <si>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</si>
  <si>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</si>
  <si>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</si>
  <si>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</si>
  <si>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</si>
  <si>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</si>
  <si>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</si>
  <si>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</si>
  <si>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</si>
  <si>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</si>
  <si>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</si>
  <si>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</si>
  <si>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</si>
  <si>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</si>
  <si>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</si>
  <si>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</si>
  <si>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</si>
  <si>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</si>
  <si>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</si>
  <si>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</si>
  <si>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</si>
  <si>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</si>
  <si>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</si>
  <si>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</si>
  <si>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</si>
  <si>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</si>
  <si>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</si>
  <si>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</si>
  <si>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</si>
  <si>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</si>
  <si>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</si>
  <si>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</si>
  <si>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</si>
  <si>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</si>
  <si>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</si>
  <si>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</si>
  <si>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</si>
  <si>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</si>
  <si>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</si>
  <si>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</si>
  <si>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</si>
  <si>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</si>
  <si>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</si>
  <si>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</si>
  <si>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</si>
  <si>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</si>
  <si>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</si>
  <si>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</si>
  <si>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</si>
  <si>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</si>
  <si>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</si>
  <si>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</si>
  <si>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</si>
  <si>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</si>
  <si>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</si>
  <si>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</si>
  <si>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</si>
  <si>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</si>
  <si>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</si>
  <si>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</si>
  <si>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</si>
  <si>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</si>
  <si>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</si>
  <si>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</si>
  <si>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</si>
  <si>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</si>
  <si>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</si>
  <si>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</si>
  <si>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</si>
  <si>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</si>
  <si>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</si>
  <si>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</si>
  <si>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</si>
  <si>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</si>
  <si>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</si>
  <si>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</si>
  <si>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</si>
  <si>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</si>
  <si>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</si>
  <si>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</si>
  <si>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</si>
  <si>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</si>
  <si>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</si>
  <si>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</si>
  <si>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</si>
  <si>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</si>
  <si>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</si>
  <si>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</si>
  <si>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</si>
  <si>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</si>
  <si>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</si>
  <si>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</si>
  <si>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</si>
  <si>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</si>
  <si>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</si>
  <si>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</si>
  <si>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</si>
  <si>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</si>
  <si>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</si>
  <si>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</si>
  <si>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</si>
  <si>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</si>
  <si>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</si>
  <si>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</si>
  <si>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</si>
  <si>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</si>
  <si>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</si>
  <si>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</si>
  <si>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</si>
  <si>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</si>
  <si>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</si>
  <si>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</si>
  <si>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</si>
  <si>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</si>
  <si>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</si>
  <si>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</si>
  <si>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</si>
  <si>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</si>
  <si>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</si>
  <si>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</si>
  <si>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</si>
  <si>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</si>
  <si>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</si>
  <si>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</si>
  <si>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</si>
  <si>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</si>
  <si>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</si>
  <si>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</si>
  <si>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</si>
  <si>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</si>
  <si>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</si>
  <si>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</si>
  <si>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</si>
  <si>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</si>
  <si>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</si>
  <si>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</si>
  <si>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</si>
  <si>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</si>
  <si>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</si>
  <si>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</si>
  <si>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</si>
  <si>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</si>
  <si>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</si>
  <si>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</si>
  <si>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</si>
  <si>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</si>
  <si>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</si>
  <si>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</si>
  <si>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</si>
  <si>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</si>
  <si>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</si>
  <si>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</si>
  <si>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</si>
  <si>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</si>
  <si>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</si>
  <si>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</si>
  <si>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</si>
  <si>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</si>
  <si>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</si>
  <si>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</si>
  <si>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</si>
  <si>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</si>
  <si>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</si>
  <si>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</si>
  <si>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</si>
  <si>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</si>
  <si>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</si>
  <si>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</si>
  <si>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</si>
  <si>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</si>
  <si>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</si>
  <si>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</si>
  <si>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</si>
  <si>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</si>
  <si>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</si>
  <si>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</si>
  <si>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</si>
  <si>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</si>
  <si>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</si>
  <si>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</si>
  <si>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</si>
  <si>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</si>
  <si>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</si>
  <si>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</si>
  <si>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</si>
  <si>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</si>
  <si>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</si>
  <si>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</si>
  <si>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</si>
  <si>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</si>
  <si>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</si>
  <si>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</si>
  <si>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</si>
  <si>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</si>
  <si>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</si>
  <si>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</si>
  <si>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</si>
  <si>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</si>
  <si>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</si>
  <si>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</si>
  <si>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</si>
  <si>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</si>
  <si>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</si>
  <si>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</si>
  <si>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</si>
  <si>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</si>
  <si>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</si>
  <si>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</si>
  <si>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</si>
  <si>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</si>
  <si>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</si>
  <si>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</si>
  <si>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</si>
  <si>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</si>
  <si>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</si>
  <si>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</si>
  <si>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</si>
  <si>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</si>
  <si>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</si>
  <si>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</si>
  <si>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</si>
  <si>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</si>
  <si>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</si>
  <si>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</si>
  <si>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</si>
  <si>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</si>
  <si>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</si>
  <si>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</si>
  <si>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</si>
  <si>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</si>
  <si>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</si>
  <si>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</si>
  <si>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</si>
  <si>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</si>
  <si>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</si>
  <si>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</si>
  <si>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</si>
  <si>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</si>
  <si>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</si>
  <si>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</si>
  <si>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</si>
  <si>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</si>
  <si>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</si>
  <si>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</si>
  <si>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</si>
  <si>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</si>
  <si>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</si>
  <si>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</si>
  <si>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</si>
  <si>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</si>
  <si>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</si>
  <si>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</si>
  <si>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</si>
  <si>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</si>
  <si>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</si>
  <si>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</si>
  <si>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</si>
  <si>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</si>
  <si>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</si>
  <si>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</si>
  <si>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</si>
  <si>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</si>
  <si>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</si>
  <si>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</si>
  <si>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</si>
  <si>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</si>
  <si>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</si>
  <si>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</si>
  <si>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</si>
  <si>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</si>
  <si>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</si>
  <si>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</si>
  <si>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</si>
  <si>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</si>
  <si>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</si>
  <si>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</si>
  <si>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</si>
  <si>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</si>
  <si>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</si>
  <si>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</si>
  <si>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</si>
  <si>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</si>
  <si>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</si>
  <si>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</si>
  <si>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</si>
  <si>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</si>
  <si>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</si>
  <si>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</si>
  <si>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</si>
  <si>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</si>
  <si>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</si>
  <si>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</si>
  <si>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</si>
  <si>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</si>
  <si>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</si>
  <si>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</si>
  <si>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</si>
  <si>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</si>
  <si>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</si>
  <si>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</si>
  <si>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</si>
  <si>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</si>
  <si>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</si>
  <si>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</si>
  <si>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</si>
  <si>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</si>
  <si>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</si>
  <si>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</si>
  <si>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</si>
  <si>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</si>
  <si>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</si>
  <si>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</si>
  <si>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</si>
  <si>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</si>
  <si>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</si>
  <si>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</si>
  <si>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</si>
  <si>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</si>
  <si>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</si>
  <si>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</si>
  <si>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</si>
  <si>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</si>
  <si>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</si>
  <si>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</si>
  <si>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</si>
  <si>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</si>
  <si>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</si>
  <si>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</si>
  <si>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</si>
  <si>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</si>
  <si>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</si>
  <si>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</si>
  <si>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</si>
  <si>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</si>
  <si>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</si>
  <si>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</si>
  <si>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</si>
  <si>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</si>
  <si>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</si>
  <si>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</si>
  <si>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</si>
  <si>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</si>
  <si>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</si>
  <si>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</si>
  <si>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</si>
  <si>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</si>
  <si>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</si>
  <si>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</si>
  <si>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</si>
  <si>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</si>
  <si>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</si>
  <si>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</si>
  <si>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</si>
  <si>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</si>
  <si>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</si>
  <si>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</si>
  <si>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</si>
  <si>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</si>
  <si>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</si>
  <si>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</si>
  <si>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</si>
  <si>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</si>
  <si>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</si>
  <si>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</si>
  <si>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</si>
  <si>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</si>
  <si>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</si>
  <si>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</si>
  <si>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</si>
  <si>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</si>
  <si>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</si>
  <si>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</si>
  <si>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</si>
  <si>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</si>
  <si>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</si>
  <si>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</si>
  <si>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</si>
  <si>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</si>
  <si>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</si>
  <si>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</si>
  <si>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</si>
  <si>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</si>
  <si>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</si>
  <si>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</si>
  <si>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</si>
  <si>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</si>
  <si>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</si>
  <si>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</si>
  <si>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</si>
  <si>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</si>
  <si>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</si>
  <si>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</si>
  <si>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</si>
  <si>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</si>
  <si>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</si>
  <si>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</si>
  <si>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</si>
  <si>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</si>
  <si>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</si>
  <si>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</si>
  <si>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</si>
  <si>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</si>
  <si>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</si>
  <si>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</si>
  <si>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</si>
  <si>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</si>
  <si>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</si>
  <si>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</si>
  <si>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</si>
  <si>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</si>
  <si>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</si>
  <si>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</si>
  <si>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</si>
  <si>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</si>
  <si>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</si>
  <si>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</si>
  <si>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</si>
  <si>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</si>
  <si>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</si>
  <si>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</si>
  <si>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</si>
  <si>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</si>
  <si>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</si>
  <si>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</si>
  <si>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</si>
  <si>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</si>
  <si>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</si>
  <si>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</si>
  <si>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</si>
  <si>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</si>
  <si>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</si>
  <si>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</si>
  <si>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</si>
  <si>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</si>
  <si>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</si>
  <si>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</si>
  <si>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</si>
  <si>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</si>
  <si>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</si>
  <si>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</si>
  <si>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</si>
  <si>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</si>
  <si>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</si>
  <si>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</si>
  <si>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</si>
  <si>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</si>
  <si>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</si>
  <si>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</si>
  <si>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</si>
  <si>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</si>
  <si>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</si>
  <si>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</si>
  <si>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</si>
  <si>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</si>
  <si>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</si>
  <si>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</si>
  <si>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</si>
  <si>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</si>
  <si>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</si>
  <si>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</si>
  <si>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</si>
  <si>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</si>
  <si>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</si>
  <si>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</si>
  <si>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</si>
  <si>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</si>
  <si>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</si>
  <si>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</si>
  <si>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</si>
  <si>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</si>
  <si>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</si>
  <si>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</si>
  <si>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</si>
  <si>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</si>
  <si>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</si>
  <si>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</si>
  <si>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</si>
  <si>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</si>
  <si>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</si>
  <si>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</si>
  <si>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</si>
  <si>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</si>
  <si>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</si>
  <si>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</si>
  <si>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</si>
  <si>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</si>
  <si>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</si>
  <si>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</si>
  <si>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</si>
  <si>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</si>
  <si>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</si>
  <si>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</si>
  <si>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</si>
  <si>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</si>
  <si>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</si>
  <si>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</si>
  <si>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</si>
  <si>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</si>
  <si>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</si>
  <si>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</si>
  <si>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</si>
  <si>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</si>
  <si>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</si>
  <si>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</si>
  <si>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</si>
  <si>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</si>
  <si>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</si>
  <si>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</si>
  <si>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</si>
  <si>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</si>
  <si>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</si>
  <si>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</si>
  <si>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</si>
  <si>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</si>
  <si>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</si>
  <si>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</si>
  <si>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</si>
  <si>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</si>
  <si>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</si>
  <si>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</si>
  <si>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</si>
  <si>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</si>
  <si>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</si>
  <si>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</si>
  <si>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</si>
  <si>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</si>
  <si>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</si>
  <si>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</si>
  <si>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</si>
  <si>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</si>
  <si>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</si>
  <si>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</si>
  <si>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</si>
  <si>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</si>
  <si>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</si>
  <si>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</si>
  <si>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</si>
  <si>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</si>
  <si>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</si>
  <si>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</si>
  <si>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</si>
  <si>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</si>
  <si>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</si>
  <si>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</si>
  <si>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</si>
  <si>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</si>
  <si>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</si>
  <si>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</si>
  <si>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</si>
  <si>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</si>
  <si>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</si>
  <si>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</si>
  <si>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</si>
  <si>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</si>
  <si>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</si>
  <si>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</si>
  <si>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</si>
  <si>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</si>
  <si>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</si>
  <si>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</si>
  <si>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</si>
  <si>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</si>
  <si>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</si>
  <si>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</si>
  <si>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</si>
  <si>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</si>
  <si>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</si>
  <si>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</si>
  <si>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</si>
  <si>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</si>
  <si>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</si>
  <si>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</si>
  <si>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</si>
  <si>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</si>
  <si>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</si>
  <si>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</si>
  <si>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</si>
  <si>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</si>
  <si>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</si>
  <si>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</si>
  <si>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</si>
  <si>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</si>
  <si>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</si>
  <si>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</si>
  <si>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</si>
  <si>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</si>
  <si>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</si>
  <si>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</si>
  <si>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</si>
  <si>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</si>
  <si>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</si>
  <si>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</si>
  <si>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</si>
  <si>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</si>
  <si>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</si>
  <si>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</si>
  <si>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</si>
  <si>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</si>
  <si>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</si>
  <si>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</si>
  <si>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</si>
  <si>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</si>
  <si>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</si>
  <si>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</si>
  <si>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</si>
  <si>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</si>
  <si>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</si>
  <si>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</si>
  <si>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</si>
  <si>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</si>
  <si>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</si>
  <si>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</si>
  <si>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</si>
  <si>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</si>
  <si>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</si>
  <si>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</si>
  <si>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</si>
  <si>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</si>
  <si>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</si>
  <si>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</si>
  <si>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</si>
  <si>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</si>
  <si>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</si>
  <si>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</si>
  <si>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</si>
  <si>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</si>
  <si>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</si>
  <si>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</si>
  <si>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</si>
  <si>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</si>
  <si>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</si>
  <si>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</si>
  <si>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</si>
  <si>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</si>
  <si>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</si>
  <si>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</si>
  <si>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</si>
  <si>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</si>
  <si>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</si>
  <si>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</si>
  <si>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</si>
  <si>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</si>
  <si>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</si>
  <si>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</si>
  <si>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</si>
  <si>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</si>
  <si>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</si>
  <si>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</si>
  <si>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</si>
  <si>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</si>
  <si>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</si>
  <si>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</si>
  <si>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</si>
  <si>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</si>
  <si>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</si>
  <si>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</si>
  <si>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</si>
  <si>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</si>
  <si>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</si>
  <si>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</si>
  <si>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</si>
  <si>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</si>
  <si>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</si>
  <si>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</si>
  <si>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</si>
  <si>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</si>
  <si>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</si>
  <si>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</si>
  <si>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</si>
  <si>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</si>
  <si>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</si>
  <si>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</si>
  <si>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</si>
  <si>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</si>
  <si>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</si>
  <si>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</si>
  <si>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</si>
  <si>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</si>
  <si>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</si>
  <si>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</si>
  <si>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</si>
  <si>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</si>
  <si>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</si>
  <si>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</si>
  <si>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</si>
  <si>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</si>
  <si>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</si>
  <si>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</si>
  <si>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</si>
  <si>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</si>
  <si>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</si>
  <si>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</si>
  <si>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</si>
  <si>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</si>
  <si>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</si>
  <si>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</si>
  <si>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</si>
  <si>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</si>
  <si>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</si>
  <si>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</si>
  <si>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</si>
  <si>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</si>
  <si>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</si>
  <si>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</si>
  <si>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</si>
  <si>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</si>
  <si>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</si>
  <si>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</si>
  <si>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</si>
  <si>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</si>
  <si>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</si>
  <si>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</si>
  <si>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</si>
  <si>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</si>
  <si>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</si>
  <si>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</si>
  <si>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</si>
  <si>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</si>
  <si>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</si>
  <si>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</si>
  <si>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</si>
  <si>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</si>
  <si>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</si>
  <si>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</si>
  <si>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</si>
  <si>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</si>
  <si>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</si>
  <si>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</si>
  <si>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</si>
  <si>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</si>
  <si>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</si>
  <si>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</si>
  <si>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</si>
  <si>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</si>
  <si>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</si>
  <si>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</si>
  <si>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</si>
  <si>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</si>
  <si>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</si>
  <si>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</si>
  <si>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</si>
  <si>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</si>
  <si>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</si>
  <si>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</si>
  <si>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</si>
  <si>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</si>
  <si>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</si>
  <si>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</si>
  <si>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</si>
  <si>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</si>
  <si>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</si>
  <si>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</si>
  <si>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</si>
  <si>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</si>
  <si>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</si>
  <si>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</si>
  <si>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</si>
  <si>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</si>
  <si>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</si>
  <si>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</si>
  <si>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</si>
  <si>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</si>
  <si>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</si>
  <si>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</si>
  <si>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</si>
  <si>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</si>
  <si>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</si>
  <si>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</si>
  <si>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</si>
  <si>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</si>
  <si>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</si>
  <si>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</si>
  <si>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</si>
  <si>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</si>
  <si>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</si>
  <si>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</si>
  <si>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</si>
  <si>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</si>
  <si>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</si>
  <si>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</si>
  <si>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</si>
  <si>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</si>
  <si>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</si>
  <si>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</si>
  <si>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</si>
  <si>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</si>
  <si>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</si>
  <si>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</si>
  <si>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</si>
  <si>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</si>
  <si>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</si>
  <si>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</si>
  <si>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</si>
  <si>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</si>
  <si>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</si>
  <si>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</si>
  <si>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</si>
  <si>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</si>
  <si>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</si>
  <si>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</si>
  <si>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</si>
  <si>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</si>
  <si>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</si>
  <si>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</si>
  <si>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</si>
  <si>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</si>
  <si>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</si>
  <si>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</si>
  <si>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</si>
  <si>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</si>
  <si>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</si>
  <si>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</si>
  <si>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</si>
  <si>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</si>
  <si>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</si>
  <si>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</si>
  <si>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</si>
  <si>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</si>
  <si>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</si>
  <si>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</si>
  <si>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</si>
  <si>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</si>
  <si>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</si>
  <si>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</si>
  <si>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</si>
  <si>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</si>
  <si>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</si>
  <si>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</si>
  <si>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</si>
  <si>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</si>
  <si>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</si>
  <si>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</si>
  <si>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</si>
  <si>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</si>
  <si>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</si>
  <si>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</si>
  <si>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</si>
  <si>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</si>
  <si>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</si>
  <si>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</si>
  <si>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</si>
  <si>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</si>
  <si>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</si>
  <si>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</si>
  <si>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</si>
  <si>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</si>
  <si>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</si>
  <si>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</si>
  <si>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</si>
  <si>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</si>
  <si>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</si>
  <si>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</si>
  <si>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</si>
  <si>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</si>
  <si>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</si>
  <si>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</si>
  <si>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</si>
  <si>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</si>
  <si>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</si>
  <si>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</si>
  <si>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</si>
  <si>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</si>
  <si>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</si>
  <si>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</si>
  <si>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</si>
  <si>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</si>
  <si>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</si>
  <si>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</si>
  <si>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</si>
  <si>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</si>
  <si>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</si>
  <si>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</si>
  <si>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</si>
  <si>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</si>
  <si>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</si>
  <si>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</si>
  <si>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</si>
  <si>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</si>
  <si>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</si>
  <si>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</si>
  <si>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</si>
  <si>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</si>
  <si>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</si>
  <si>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</si>
  <si>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</si>
  <si>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</si>
  <si>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</si>
  <si>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</si>
  <si>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</si>
  <si>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</si>
  <si>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</si>
  <si>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</si>
  <si>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</si>
  <si>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</si>
  <si>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</si>
  <si>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</si>
  <si>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</si>
  <si>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</si>
  <si>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</si>
  <si>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</si>
  <si>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</si>
  <si>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</si>
  <si>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</si>
  <si>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</si>
  <si>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</si>
  <si>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</si>
  <si>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</si>
  <si>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</si>
  <si>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</si>
  <si>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</si>
  <si>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</si>
  <si>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</si>
  <si>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</si>
  <si>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</si>
  <si>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</si>
  <si>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</si>
  <si>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</si>
  <si>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</si>
  <si>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</si>
  <si>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</si>
  <si>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</si>
  <si>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</si>
  <si>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</si>
  <si>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</si>
  <si>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</si>
  <si>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</si>
  <si>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</si>
  <si>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</si>
  <si>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</si>
  <si>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</si>
  <si>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</si>
  <si>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</si>
  <si>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</si>
  <si>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</si>
  <si>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</si>
  <si>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</si>
  <si>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</si>
  <si>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</si>
  <si>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</si>
  <si>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</si>
  <si>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</si>
  <si>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</si>
  <si>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</si>
  <si>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</si>
  <si>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</si>
  <si>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</si>
  <si>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</si>
  <si>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</si>
  <si>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</si>
  <si>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</si>
  <si>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</si>
  <si>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</si>
  <si>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</si>
  <si>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</si>
  <si>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</si>
  <si>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</si>
  <si>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</si>
  <si>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</si>
  <si>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</si>
  <si>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</si>
  <si>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</si>
  <si>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</si>
  <si>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</si>
  <si>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</si>
  <si>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</si>
  <si>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</si>
  <si>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</si>
  <si>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</si>
  <si>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</si>
  <si>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</si>
  <si>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</si>
  <si>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</si>
  <si>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</si>
  <si>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</si>
  <si>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</si>
  <si>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</si>
  <si>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</si>
  <si>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</si>
  <si>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</si>
  <si>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</si>
  <si>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</si>
  <si>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</si>
  <si>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</si>
  <si>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</si>
  <si>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</si>
  <si>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</si>
  <si>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</si>
  <si>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</si>
  <si>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</si>
  <si>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</si>
  <si>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</si>
  <si>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</si>
  <si>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</si>
  <si>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</si>
  <si>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</si>
  <si>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</si>
  <si>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</si>
  <si>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</si>
  <si>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</si>
  <si>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</si>
  <si>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</si>
  <si>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</si>
  <si>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</si>
  <si>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</si>
  <si>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</si>
  <si>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</si>
  <si>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</si>
  <si>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</si>
  <si>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</si>
  <si>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</si>
  <si>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</si>
  <si>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</si>
  <si>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</si>
  <si>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</si>
  <si>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</si>
  <si>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</si>
  <si>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</si>
  <si>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</si>
  <si>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</si>
  <si>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</si>
  <si>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</si>
  <si>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</si>
  <si>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</si>
  <si>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</si>
  <si>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</si>
  <si>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</si>
  <si>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</si>
  <si>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</si>
  <si>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</si>
  <si>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</si>
  <si>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</si>
  <si>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</si>
  <si>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</si>
  <si>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</si>
  <si>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</si>
  <si>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</si>
  <si>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</si>
  <si>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</si>
  <si>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</si>
  <si>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</si>
  <si>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</si>
  <si>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</si>
  <si>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</si>
  <si>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</si>
  <si>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</si>
  <si>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</si>
  <si>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</si>
  <si>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</si>
  <si>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</si>
  <si>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</si>
  <si>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</si>
  <si>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</si>
  <si>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</si>
  <si>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</si>
  <si>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</si>
  <si>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</si>
  <si>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</si>
  <si>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</si>
  <si>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</si>
  <si>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</si>
  <si>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</si>
  <si>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</si>
  <si>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</si>
  <si>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</si>
  <si>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</si>
  <si>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</si>
  <si>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</si>
  <si>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</si>
  <si>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</si>
  <si>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</si>
  <si>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</si>
  <si>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</si>
  <si>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</si>
  <si>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</si>
  <si>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</si>
  <si>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</si>
  <si>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</si>
  <si>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</si>
  <si>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</si>
  <si>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</si>
  <si>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</si>
  <si>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</si>
  <si>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</si>
  <si>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</si>
  <si>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</si>
  <si>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</si>
  <si>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</si>
  <si>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</si>
  <si>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</si>
  <si>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</si>
  <si>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</si>
  <si>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</si>
  <si>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</si>
  <si>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</si>
  <si>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</si>
  <si>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</si>
  <si>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</si>
  <si>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</si>
  <si>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</si>
  <si>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</si>
  <si>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</si>
  <si>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</si>
  <si>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</si>
  <si>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</si>
  <si>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</si>
  <si>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</si>
  <si>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</si>
  <si>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</si>
  <si>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</si>
  <si>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</si>
  <si>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</si>
  <si>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</si>
  <si>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</si>
  <si>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</si>
  <si>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</si>
  <si>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</si>
  <si>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</si>
  <si>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</si>
  <si>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</si>
  <si>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</si>
  <si>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</si>
  <si>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</si>
  <si>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</si>
  <si>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</si>
  <si>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</si>
  <si>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</si>
  <si>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</si>
  <si>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</si>
  <si>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</si>
  <si>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</si>
  <si>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</si>
  <si>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</si>
  <si>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</si>
  <si>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</si>
  <si>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</si>
  <si>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</si>
  <si>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</si>
  <si>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</si>
  <si>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</si>
  <si>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</si>
  <si>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</si>
  <si>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</si>
  <si>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</si>
  <si>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</si>
  <si>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</si>
  <si>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</si>
  <si>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</si>
  <si>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</si>
  <si>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</si>
  <si>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</si>
  <si>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</si>
  <si>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</si>
  <si>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</si>
  <si>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</si>
  <si>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</si>
  <si>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</si>
  <si>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</si>
  <si>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</si>
  <si>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</si>
  <si>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</si>
  <si>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</si>
  <si>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</si>
  <si>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</si>
  <si>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</si>
  <si>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</si>
  <si>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</si>
  <si>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</si>
  <si>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</si>
  <si>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</si>
  <si>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</si>
  <si>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</si>
  <si>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</si>
  <si>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</si>
  <si>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</si>
  <si>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</si>
  <si>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</si>
  <si>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</si>
  <si>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</si>
  <si>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</si>
  <si>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</si>
  <si>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</si>
  <si>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</si>
  <si>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</si>
  <si>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</si>
  <si>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</si>
  <si>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</si>
  <si>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</si>
  <si>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</si>
  <si>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</si>
  <si>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</si>
  <si>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</si>
  <si>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</si>
  <si>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</si>
  <si>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</si>
  <si>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</si>
  <si>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</si>
  <si>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</si>
  <si>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</si>
  <si>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</si>
  <si>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</si>
  <si>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</si>
  <si>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</si>
  <si>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</si>
  <si>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</si>
  <si>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</si>
  <si>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</si>
  <si>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</si>
  <si>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</si>
  <si>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</si>
  <si>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</si>
  <si>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</si>
  <si>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</si>
  <si>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</si>
  <si>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</si>
  <si>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</si>
  <si>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</si>
  <si>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</si>
  <si>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</si>
  <si>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</si>
  <si>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</si>
  <si>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</si>
  <si>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</si>
  <si>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</si>
  <si>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</si>
  <si>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</si>
  <si>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</si>
  <si>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</si>
  <si>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</si>
  <si>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</si>
  <si>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</si>
  <si>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</si>
  <si>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</si>
  <si>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</si>
  <si>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</si>
  <si>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</si>
  <si>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</si>
  <si>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</si>
  <si>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</si>
  <si>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</si>
  <si>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</si>
  <si>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</si>
  <si>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</si>
  <si>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</si>
  <si>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</si>
  <si>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</si>
  <si>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</si>
  <si>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</si>
  <si>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</si>
  <si>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</si>
  <si>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</si>
  <si>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</si>
  <si>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</si>
  <si>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</si>
  <si>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</si>
  <si>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</si>
  <si>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</si>
  <si>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</si>
  <si>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</si>
  <si>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</si>
  <si>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</si>
  <si>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</si>
  <si>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</si>
  <si>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</si>
  <si>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</si>
  <si>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</si>
  <si>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</si>
  <si>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</si>
  <si>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</si>
  <si>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</si>
  <si>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</si>
  <si>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</si>
  <si>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</si>
  <si>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</si>
  <si>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</si>
  <si>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</si>
  <si>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</si>
  <si>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</si>
  <si>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</si>
  <si>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</si>
  <si>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</si>
  <si>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</si>
  <si>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</si>
  <si>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</si>
  <si>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</si>
  <si>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</si>
  <si>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</si>
  <si>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</si>
  <si>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</si>
  <si>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</si>
  <si>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</si>
  <si>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</si>
  <si>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</si>
  <si>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</si>
  <si>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</si>
  <si>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</si>
  <si>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</si>
  <si>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</si>
  <si>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</si>
  <si>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</si>
  <si>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</si>
  <si>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</si>
  <si>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</si>
  <si>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</si>
  <si>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</si>
  <si>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</si>
  <si>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</si>
  <si>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</si>
  <si>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</si>
  <si>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</si>
  <si>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</si>
  <si>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</si>
  <si>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</si>
  <si>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</si>
  <si>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</si>
  <si>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</si>
  <si>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</si>
  <si>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</si>
  <si>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</si>
  <si>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</si>
  <si>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</si>
  <si>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</si>
  <si>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</si>
  <si>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</si>
  <si>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</si>
  <si>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</si>
  <si>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</si>
  <si>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</si>
  <si>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</si>
  <si>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</si>
  <si>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</si>
  <si>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</si>
  <si>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</si>
  <si>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</si>
  <si>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</si>
  <si>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</si>
  <si>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</si>
  <si>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</si>
  <si>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</si>
  <si>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</si>
  <si>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</si>
  <si>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</si>
  <si>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</si>
  <si>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</si>
  <si>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</si>
  <si>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</si>
  <si>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</si>
  <si>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</si>
  <si>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</si>
  <si>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</si>
  <si>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</si>
  <si>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</si>
  <si>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</si>
  <si>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</si>
  <si>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</si>
  <si>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</si>
  <si>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</si>
  <si>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</si>
  <si>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</si>
  <si>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</si>
  <si>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</si>
  <si>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</si>
  <si>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</si>
  <si>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</si>
  <si>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</si>
  <si>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</si>
  <si>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</si>
  <si>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</si>
  <si>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</si>
  <si>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</si>
  <si>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</si>
  <si>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</si>
  <si>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</si>
  <si>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</si>
  <si>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</si>
  <si>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</si>
  <si>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</si>
  <si>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</si>
  <si>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</si>
  <si>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</si>
  <si>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</si>
  <si>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</si>
  <si>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</si>
  <si>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</si>
  <si>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</si>
  <si>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</si>
  <si>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</si>
  <si>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</si>
  <si>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</si>
  <si>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</si>
  <si>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</si>
  <si>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</si>
  <si>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</si>
  <si>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</si>
  <si>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</si>
  <si>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</si>
  <si>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</si>
  <si>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</si>
  <si>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</si>
  <si>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</si>
  <si>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</si>
  <si>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</si>
  <si>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</si>
  <si>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</si>
  <si>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</si>
  <si>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</si>
  <si>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</si>
  <si>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</si>
  <si>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</si>
  <si>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</si>
  <si>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</si>
  <si>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</si>
  <si>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</si>
  <si>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</si>
  <si>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</si>
  <si>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</si>
  <si>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</si>
  <si>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</si>
  <si>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</si>
  <si>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</si>
  <si>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</si>
  <si>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</si>
  <si>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</si>
  <si>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</si>
  <si>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</si>
  <si>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</si>
  <si>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</si>
  <si>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</si>
  <si>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</si>
  <si>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</si>
  <si>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</si>
  <si>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</si>
  <si>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</si>
  <si>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</si>
  <si>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</si>
  <si>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</si>
  <si>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</si>
  <si>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</si>
  <si>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</si>
  <si>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</si>
  <si>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</si>
  <si>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</si>
  <si>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</si>
  <si>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</si>
  <si>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</si>
  <si>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</si>
  <si>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</si>
  <si>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</si>
  <si>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</si>
  <si>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</si>
  <si>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</si>
  <si>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</si>
  <si>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</si>
  <si>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</si>
  <si>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</si>
  <si>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</si>
  <si>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</si>
  <si>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</si>
  <si>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</si>
  <si>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</si>
  <si>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</si>
  <si>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</si>
  <si>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</si>
  <si>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</si>
  <si>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</si>
  <si>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</si>
  <si>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</si>
  <si>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</si>
  <si>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</si>
  <si>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</si>
  <si>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</si>
  <si>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</si>
  <si>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</si>
  <si>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</si>
  <si>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</si>
  <si>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</si>
  <si>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</si>
  <si>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</si>
  <si>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</si>
  <si>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</si>
  <si>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</si>
  <si>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</si>
  <si>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</si>
  <si>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</si>
  <si>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</si>
  <si>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</si>
  <si>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</si>
  <si>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</si>
  <si>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</si>
  <si>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</si>
  <si>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</si>
  <si>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</si>
  <si>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</si>
  <si>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</si>
  <si>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</si>
  <si>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</si>
  <si>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</si>
  <si>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</si>
  <si>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</si>
  <si>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</si>
  <si>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</si>
  <si>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</si>
  <si>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</si>
  <si>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</si>
  <si>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</si>
  <si>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</si>
  <si>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</si>
  <si>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</si>
  <si>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</si>
  <si>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</si>
  <si>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</si>
  <si>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</si>
  <si>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</si>
  <si>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</si>
  <si>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</si>
  <si>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</si>
  <si>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</si>
  <si>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</si>
  <si>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</si>
  <si>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</si>
  <si>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</si>
  <si>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</si>
  <si>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</si>
  <si>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</si>
  <si>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</si>
  <si>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</si>
  <si>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</si>
  <si>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</si>
  <si>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</si>
  <si>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</si>
  <si>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</si>
  <si>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</si>
  <si>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</si>
  <si>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</si>
  <si>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</si>
  <si>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</si>
  <si>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</si>
  <si>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</si>
  <si>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</si>
  <si>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</si>
  <si>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</si>
  <si>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</si>
  <si>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</si>
  <si>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</si>
  <si>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</si>
  <si>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</si>
  <si>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</si>
  <si>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</si>
  <si>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</si>
  <si>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</si>
  <si>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</si>
  <si>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</si>
  <si>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</si>
  <si>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</si>
  <si>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</si>
  <si>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</si>
  <si>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</si>
  <si>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</si>
  <si>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</si>
  <si>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</si>
  <si>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</si>
  <si>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</si>
  <si>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</si>
  <si>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</si>
  <si>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</si>
  <si>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</si>
  <si>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</si>
  <si>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</si>
  <si>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</si>
  <si>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</si>
  <si>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</si>
  <si>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</si>
  <si>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</si>
  <si>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</si>
  <si>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</si>
  <si>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</si>
  <si>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</si>
  <si>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</si>
  <si>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</si>
  <si>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</si>
  <si>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</si>
  <si>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</si>
  <si>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</si>
  <si>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</si>
  <si>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</si>
  <si>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</si>
  <si>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</si>
  <si>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</si>
  <si>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</si>
  <si>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</si>
  <si>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</si>
  <si>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</si>
  <si>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</si>
  <si>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</si>
  <si>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</si>
  <si>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</si>
  <si>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</si>
  <si>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</si>
  <si>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</si>
  <si>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</si>
  <si>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</si>
  <si>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</si>
  <si>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</si>
  <si>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</si>
  <si>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</si>
  <si>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</si>
  <si>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</si>
  <si>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</si>
  <si>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</si>
  <si>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</si>
  <si>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</si>
  <si>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</si>
  <si>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</si>
  <si>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</si>
  <si>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</si>
  <si>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</si>
  <si>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</si>
  <si>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</si>
  <si>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</si>
  <si>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</si>
  <si>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</si>
  <si>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</si>
  <si>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</si>
  <si>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</si>
  <si>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</si>
  <si>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</si>
  <si>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</si>
  <si>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</si>
  <si>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</si>
  <si>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</si>
  <si>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</si>
  <si>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</si>
  <si>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</si>
  <si>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</si>
  <si>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</si>
  <si>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</si>
  <si>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</si>
  <si>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</si>
  <si>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</si>
  <si>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</si>
  <si>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</si>
  <si>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</si>
  <si>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</si>
  <si>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</si>
  <si>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</si>
  <si>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</si>
  <si>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</si>
  <si>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</si>
  <si>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</si>
  <si>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</si>
  <si>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</si>
  <si>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</si>
  <si>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</si>
  <si>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</si>
  <si>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</si>
  <si>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</si>
  <si>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</si>
  <si>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</si>
  <si>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</si>
  <si>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</si>
  <si>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</si>
  <si>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</si>
  <si>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</si>
  <si>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</si>
  <si>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</si>
  <si>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</si>
  <si>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</si>
  <si>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</si>
  <si>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</si>
  <si>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</si>
  <si>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</si>
  <si>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</si>
  <si>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</si>
  <si>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</si>
  <si>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</si>
  <si>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</si>
  <si>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</si>
  <si>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</si>
  <si>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</si>
  <si>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</si>
  <si>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</si>
  <si>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</si>
  <si>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</si>
  <si>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</si>
  <si>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</si>
  <si>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</si>
  <si>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</si>
  <si>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</si>
  <si>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</si>
  <si>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</si>
  <si>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</si>
  <si>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</si>
  <si>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</si>
  <si>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</si>
  <si>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</si>
  <si>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</si>
  <si>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</si>
  <si>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</si>
  <si>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</si>
  <si>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</si>
  <si>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</si>
  <si>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</si>
  <si>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</si>
  <si>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</si>
  <si>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</si>
  <si>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</si>
  <si>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</si>
  <si>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</si>
  <si>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</si>
  <si>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</si>
  <si>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</si>
  <si>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</si>
  <si>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</si>
  <si>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</si>
  <si>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</si>
  <si>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</si>
  <si>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</si>
  <si>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</si>
  <si>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</si>
  <si>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</si>
  <si>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</si>
  <si>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</si>
  <si>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</si>
  <si>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</si>
  <si>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</si>
  <si>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</si>
  <si>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</si>
  <si>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</si>
  <si>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</si>
  <si>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</si>
  <si>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</si>
  <si>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</si>
  <si>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</si>
  <si>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</si>
  <si>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</si>
  <si>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</si>
  <si>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</si>
  <si>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</si>
  <si>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</si>
  <si>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</si>
  <si>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</si>
  <si>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</si>
  <si>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</si>
  <si>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</si>
  <si>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</si>
  <si>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</si>
  <si>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</si>
  <si>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</si>
  <si>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</si>
  <si>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</si>
  <si>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</si>
  <si>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</si>
  <si>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</si>
  <si>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</si>
  <si>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</si>
  <si>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</si>
  <si>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</si>
  <si>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</si>
  <si>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</si>
  <si>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</si>
  <si>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</si>
  <si>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</si>
  <si>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</si>
  <si>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</si>
  <si>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</si>
  <si>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</si>
  <si>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</si>
  <si>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</si>
  <si>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</si>
  <si>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</si>
  <si>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</si>
  <si>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</si>
  <si>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</si>
  <si>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</si>
  <si>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</si>
  <si>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</si>
  <si>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</si>
  <si>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</si>
  <si>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</si>
  <si>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</si>
  <si>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</si>
  <si>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</si>
  <si>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</si>
  <si>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</si>
  <si>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</si>
  <si>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</si>
  <si>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</si>
  <si>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</si>
  <si>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</si>
  <si>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</si>
  <si>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</si>
  <si>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</si>
  <si>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</si>
  <si>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</si>
  <si>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</si>
  <si>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</si>
  <si>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</si>
  <si>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</si>
  <si>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</si>
  <si>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</si>
  <si>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</si>
  <si>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</si>
  <si>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</si>
  <si>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</si>
  <si>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</si>
  <si>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</si>
  <si>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</si>
  <si>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</si>
  <si>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</si>
  <si>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</si>
  <si>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</si>
  <si>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</si>
  <si>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</si>
  <si>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</si>
  <si>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</si>
  <si>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</si>
  <si>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</si>
  <si>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</si>
  <si>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</si>
  <si>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</si>
  <si>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</si>
  <si>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</si>
  <si>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</si>
  <si>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</si>
  <si>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</si>
  <si>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</si>
  <si>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</si>
  <si>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</si>
  <si>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</si>
  <si>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</si>
  <si>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</si>
  <si>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</si>
  <si>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</si>
  <si>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</si>
  <si>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</si>
  <si>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</si>
  <si>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</si>
  <si>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</si>
  <si>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</si>
  <si>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</si>
  <si>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</si>
  <si>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</si>
  <si>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</si>
  <si>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</si>
  <si>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</si>
  <si>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</si>
  <si>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</si>
  <si>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</si>
  <si>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</si>
  <si>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</si>
  <si>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</si>
  <si>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</si>
  <si>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</si>
  <si>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</si>
  <si>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</si>
  <si>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</si>
  <si>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</si>
  <si>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</si>
  <si>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</si>
  <si>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</si>
  <si>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</si>
  <si>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</si>
  <si>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</si>
  <si>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</si>
  <si>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</si>
  <si>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</si>
  <si>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</si>
  <si>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</si>
  <si>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</si>
  <si>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</si>
  <si>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</si>
  <si>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</si>
  <si>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</si>
  <si>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</si>
  <si>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</si>
  <si>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</si>
  <si>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</si>
  <si>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</si>
  <si>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</si>
  <si>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</si>
  <si>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</si>
  <si>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</si>
  <si>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</si>
  <si>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</si>
  <si>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</si>
  <si>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</si>
  <si>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</si>
  <si>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</si>
  <si>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</si>
  <si>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</si>
  <si>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</si>
  <si>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</si>
  <si>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</si>
  <si>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</si>
  <si>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</si>
  <si>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</si>
  <si>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</si>
  <si>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</si>
  <si>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</si>
  <si>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</si>
  <si>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</si>
  <si>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</si>
  <si>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</si>
  <si>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</si>
  <si>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</si>
  <si>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</si>
  <si>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</si>
  <si>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</si>
  <si>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</si>
  <si>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</si>
  <si>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</si>
  <si>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</si>
  <si>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</si>
  <si>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</si>
  <si>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</si>
  <si>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</si>
  <si>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</si>
  <si>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</si>
  <si>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</si>
  <si>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</si>
  <si>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</si>
  <si>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</si>
  <si>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</si>
  <si>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</si>
  <si>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</si>
  <si>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</si>
  <si>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</si>
  <si>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</si>
  <si>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</si>
  <si>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</si>
  <si>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</si>
  <si>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</si>
  <si>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</si>
  <si>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</si>
  <si>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</si>
  <si>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</si>
  <si>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</si>
  <si>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</si>
  <si>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</si>
  <si>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</si>
  <si>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</si>
  <si>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</si>
  <si>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</si>
  <si>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</si>
  <si>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</si>
  <si>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</si>
  <si>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</si>
  <si>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</si>
  <si>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</si>
  <si>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</si>
  <si>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</si>
  <si>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</si>
  <si>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</si>
  <si>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</si>
  <si>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</si>
  <si>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</si>
  <si>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</si>
  <si>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</si>
  <si>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</si>
  <si>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</si>
  <si>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</si>
  <si>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</si>
  <si>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</si>
  <si>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</si>
  <si>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</si>
  <si>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</si>
  <si>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</si>
  <si>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</si>
  <si>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</si>
  <si>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</si>
  <si>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</si>
  <si>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</si>
  <si>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</si>
  <si>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</si>
  <si>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</si>
  <si>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</si>
  <si>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</si>
  <si>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</si>
  <si>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</si>
  <si>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</si>
  <si>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</si>
  <si>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</si>
  <si>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</si>
  <si>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</si>
  <si>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</si>
  <si>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</si>
  <si>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</si>
  <si>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</si>
  <si>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</si>
  <si>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</si>
  <si>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</si>
  <si>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</si>
  <si>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</si>
  <si>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</si>
  <si>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</si>
  <si>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</si>
  <si>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</si>
  <si>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</si>
  <si>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</si>
  <si>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</si>
  <si>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</si>
  <si>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</si>
  <si>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</si>
  <si>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</si>
  <si>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</si>
  <si>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</si>
  <si>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</si>
  <si>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</si>
  <si>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</si>
  <si>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</si>
  <si>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</si>
  <si>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</si>
  <si>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</si>
  <si>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</si>
  <si>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</si>
  <si>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</si>
  <si>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</si>
  <si>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</si>
  <si>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</si>
  <si>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</si>
  <si>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</si>
  <si>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</si>
  <si>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</si>
  <si>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</si>
  <si>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</si>
  <si>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</si>
  <si>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</si>
  <si>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</si>
  <si>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</si>
  <si>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</si>
  <si>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</si>
  <si>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</si>
  <si>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</si>
  <si>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</si>
  <si>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</si>
  <si>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</si>
  <si>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</si>
  <si>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</si>
  <si>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</si>
  <si>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</si>
  <si>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</si>
  <si>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</si>
  <si>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</si>
  <si>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</si>
  <si>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</si>
  <si>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</si>
  <si>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</si>
  <si>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</si>
  <si>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</si>
  <si>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</si>
  <si>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</si>
  <si>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</si>
  <si>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</si>
  <si>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</si>
  <si>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</si>
  <si>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</si>
  <si>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</si>
  <si>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</si>
  <si>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</si>
  <si>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</si>
  <si>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</si>
  <si>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</si>
  <si>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</si>
  <si>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</si>
  <si>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</si>
  <si>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</si>
  <si>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</si>
  <si>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</si>
  <si>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</si>
  <si>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</si>
  <si>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</si>
  <si>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</si>
  <si>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</si>
  <si>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</si>
  <si>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</si>
  <si>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</si>
  <si>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</si>
  <si>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</si>
  <si>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</si>
  <si>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</si>
  <si>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</si>
  <si>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</si>
  <si>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</si>
  <si>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</si>
  <si>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</si>
  <si>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</si>
  <si>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</si>
  <si>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</si>
  <si>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</si>
  <si>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</si>
  <si>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</si>
  <si>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</si>
  <si>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</si>
  <si>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</si>
  <si>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</si>
  <si>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</si>
  <si>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</si>
  <si>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</si>
  <si>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</si>
  <si>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</si>
  <si>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</si>
  <si>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</si>
  <si>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</si>
  <si>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</si>
  <si>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</si>
  <si>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</si>
  <si>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</si>
  <si>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</si>
  <si>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</si>
  <si>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</si>
  <si>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</si>
  <si>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</si>
  <si>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</si>
  <si>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</si>
  <si>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</si>
  <si>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</si>
  <si>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</si>
  <si>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</si>
  <si>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</si>
  <si>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</si>
  <si>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</si>
  <si>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</si>
  <si>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</si>
  <si>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</si>
  <si>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</si>
  <si>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</si>
  <si>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</si>
  <si>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</si>
  <si>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</si>
  <si>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</si>
  <si>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</si>
  <si>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</si>
  <si>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</si>
  <si>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</si>
  <si>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</si>
  <si>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</si>
  <si>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</si>
  <si>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</si>
  <si>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</si>
  <si>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</si>
  <si>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</si>
  <si>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</si>
  <si>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</si>
  <si>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</si>
  <si>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</si>
  <si>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</si>
  <si>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</si>
  <si>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</si>
  <si>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</si>
  <si>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</si>
  <si>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</si>
  <si>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</si>
  <si>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</si>
  <si>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</si>
  <si>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</si>
  <si>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</si>
  <si>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</si>
  <si>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</si>
  <si>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</si>
  <si>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</si>
  <si>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</si>
  <si>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</si>
  <si>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</si>
  <si>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</si>
  <si>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</si>
  <si>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</si>
  <si>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</si>
  <si>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</si>
  <si>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</si>
  <si>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</si>
  <si>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</si>
  <si>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</si>
  <si>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</si>
  <si>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</si>
  <si>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</si>
  <si>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</si>
  <si>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</si>
  <si>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</si>
  <si>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</si>
  <si>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</si>
  <si>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</si>
  <si>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</si>
  <si>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</si>
  <si>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</si>
  <si>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</si>
  <si>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</si>
  <si>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</si>
  <si>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</si>
  <si>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</si>
  <si>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</si>
  <si>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</si>
  <si>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</si>
  <si>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</si>
  <si>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</si>
  <si>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</si>
  <si>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</si>
  <si>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</si>
  <si>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</si>
  <si>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</si>
  <si>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</si>
  <si>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</si>
  <si>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</si>
  <si>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</si>
  <si>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</si>
  <si>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</si>
  <si>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</si>
  <si>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</si>
  <si>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</si>
  <si>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</si>
  <si>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</si>
  <si>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</si>
  <si>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</si>
  <si>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</si>
  <si>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</si>
  <si>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</si>
  <si>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</si>
  <si>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</si>
  <si>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</si>
  <si>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</si>
  <si>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</si>
  <si>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</si>
  <si>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</si>
  <si>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</si>
  <si>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</si>
  <si>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</si>
  <si>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</si>
  <si>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</si>
  <si>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</si>
  <si>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</si>
  <si>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</si>
  <si>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</si>
  <si>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</si>
  <si>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</si>
  <si>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</si>
  <si>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</si>
  <si>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</si>
  <si>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</si>
  <si>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</si>
  <si>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</si>
  <si>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</si>
  <si>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</si>
  <si>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</si>
  <si>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</si>
  <si>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</si>
  <si>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</si>
  <si>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</si>
  <si>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</si>
  <si>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</si>
  <si>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</si>
  <si>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</si>
  <si>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</si>
  <si>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</si>
  <si>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</si>
  <si>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</si>
  <si>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</si>
  <si>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</si>
  <si>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</si>
  <si>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</si>
  <si>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</si>
  <si>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</si>
  <si>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</si>
  <si>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</si>
  <si>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</si>
  <si>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</si>
  <si>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</si>
  <si>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</si>
  <si>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</si>
  <si>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</si>
  <si>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</si>
  <si>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</si>
  <si>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</si>
  <si>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</si>
  <si>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</si>
  <si>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</si>
  <si>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</si>
  <si>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</si>
  <si>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</si>
  <si>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</si>
  <si>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</si>
  <si>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</si>
  <si>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</si>
  <si>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</si>
  <si>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</si>
  <si>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</si>
  <si>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</si>
  <si>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</si>
  <si>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</si>
  <si>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</si>
  <si>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</si>
  <si>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</si>
  <si>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</si>
  <si>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</si>
  <si>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</si>
  <si>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</si>
  <si>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</si>
  <si>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</si>
  <si>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</si>
  <si>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</si>
  <si>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</si>
  <si>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</si>
  <si>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</si>
  <si>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</si>
  <si>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</si>
  <si>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</si>
  <si>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</si>
  <si>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</si>
  <si>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</si>
  <si>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</si>
  <si>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</si>
  <si>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</si>
  <si>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</si>
  <si>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</si>
  <si>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</si>
  <si>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</si>
  <si>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</si>
  <si>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</si>
  <si>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</si>
  <si>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</si>
  <si>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</si>
  <si>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</si>
  <si>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</si>
  <si>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</si>
  <si>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</si>
  <si>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</si>
  <si>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</si>
  <si>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</si>
  <si>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</si>
  <si>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</si>
  <si>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</si>
  <si>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</si>
  <si>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</si>
  <si>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</si>
  <si>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</si>
  <si>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</si>
  <si>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</si>
  <si>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</si>
  <si>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</si>
  <si>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</si>
  <si>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</si>
  <si>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</si>
  <si>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</si>
  <si>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</si>
  <si>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</si>
  <si>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</si>
  <si>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</si>
  <si>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</si>
  <si>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</si>
  <si>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</si>
  <si>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</si>
  <si>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</si>
  <si>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</si>
  <si>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</si>
  <si>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</si>
  <si>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</si>
  <si>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</si>
  <si>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</si>
  <si>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</si>
  <si>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</si>
  <si>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</si>
  <si>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</si>
  <si>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</si>
  <si>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</si>
  <si>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</si>
  <si>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</si>
  <si>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</si>
  <si>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</si>
  <si>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</si>
  <si>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</si>
  <si>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</si>
  <si>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</si>
  <si>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</si>
  <si>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</si>
  <si>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</si>
  <si>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</si>
  <si>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</si>
  <si>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</si>
  <si>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</si>
  <si>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</si>
  <si>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</si>
  <si>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</si>
  <si>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</si>
  <si>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</si>
  <si>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</si>
  <si>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</si>
  <si>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</si>
  <si>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</si>
  <si>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</si>
  <si>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</si>
  <si>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</si>
  <si>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</si>
  <si>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</si>
  <si>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</si>
  <si>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</si>
  <si>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</si>
  <si>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</si>
  <si>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</si>
  <si>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</si>
  <si>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</si>
  <si>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</si>
  <si>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</si>
  <si>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</si>
  <si>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</si>
  <si>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</si>
  <si>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</si>
  <si>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</si>
  <si>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</si>
  <si>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</si>
  <si>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</si>
  <si>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</si>
  <si>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</si>
  <si>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</si>
  <si>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</si>
  <si>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</si>
  <si>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</si>
  <si>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</si>
  <si>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</si>
  <si>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</si>
  <si>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</si>
  <si>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</si>
  <si>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</si>
  <si>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</si>
  <si>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</si>
  <si>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</si>
  <si>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</si>
  <si>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</si>
  <si>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</si>
  <si>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</si>
  <si>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</si>
  <si>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</si>
  <si>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</si>
  <si>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</si>
  <si>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</si>
  <si>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</si>
  <si>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</si>
  <si>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</si>
  <si>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</si>
  <si>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</si>
  <si>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</si>
  <si>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</si>
  <si>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</si>
  <si>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</si>
  <si>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</si>
  <si>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</si>
  <si>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</si>
  <si>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</si>
  <si>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</si>
  <si>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</si>
  <si>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</si>
  <si>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</si>
  <si>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</si>
  <si>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</si>
  <si>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</si>
  <si>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</si>
  <si>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</si>
  <si>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</si>
  <si>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</si>
  <si>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</si>
  <si>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</si>
  <si>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</si>
  <si>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</si>
  <si>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</si>
  <si>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</si>
  <si>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</si>
  <si>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</si>
  <si>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</si>
  <si>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</si>
  <si>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</si>
  <si>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</si>
  <si>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</si>
  <si>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</si>
  <si>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</si>
  <si>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</si>
  <si>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</si>
  <si>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</si>
  <si>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</si>
  <si>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</si>
  <si>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</si>
  <si>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</si>
  <si>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</si>
  <si>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</si>
  <si>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</si>
  <si>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</si>
  <si>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</si>
  <si>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</si>
  <si>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</si>
  <si>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</si>
  <si>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</si>
  <si>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</si>
  <si>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</si>
  <si>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</si>
  <si>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</si>
  <si>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</si>
  <si>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</si>
  <si>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</si>
  <si>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</si>
  <si>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</si>
  <si>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</si>
  <si>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</si>
  <si>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</si>
  <si>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</si>
  <si>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</si>
  <si>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</si>
  <si>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</si>
  <si>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</si>
  <si>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</si>
  <si>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</si>
  <si>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</si>
  <si>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</si>
  <si>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</si>
  <si>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</si>
  <si>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</si>
  <si>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</si>
  <si>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</si>
  <si>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</si>
  <si>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</si>
  <si>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</si>
  <si>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</si>
  <si>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</si>
  <si>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</si>
  <si>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</si>
  <si>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</si>
  <si>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</si>
  <si>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</si>
  <si>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</si>
  <si>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</si>
  <si>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</si>
  <si>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</si>
  <si>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</si>
  <si>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</si>
  <si>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</si>
  <si>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</si>
  <si>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</si>
  <si>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</si>
  <si>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</si>
  <si>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</si>
  <si>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</si>
  <si>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</si>
  <si>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</si>
  <si>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</si>
  <si>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</si>
  <si>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</si>
  <si>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</si>
  <si>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</si>
  <si>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</si>
  <si>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</si>
  <si>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</si>
  <si>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</si>
  <si>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</si>
  <si>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</si>
  <si>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</si>
  <si>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</si>
  <si>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</si>
  <si>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</si>
  <si>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</si>
  <si>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</si>
  <si>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</si>
  <si>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</si>
  <si>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</si>
  <si>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</si>
  <si>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</si>
  <si>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</si>
  <si>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</si>
  <si>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</si>
  <si>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</si>
  <si>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</si>
  <si>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</si>
  <si>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</si>
  <si>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</si>
  <si>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</si>
  <si>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</si>
  <si>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</si>
  <si>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</si>
  <si>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</si>
  <si>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</si>
  <si>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</si>
  <si>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</si>
  <si>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</si>
  <si>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</si>
  <si>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</si>
  <si>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</si>
  <si>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</si>
  <si>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</si>
  <si>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</si>
  <si>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</si>
  <si>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</si>
  <si>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</si>
  <si>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</si>
  <si>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</si>
  <si>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</si>
  <si>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</si>
  <si>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</si>
  <si>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</si>
  <si>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</si>
  <si>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</si>
  <si>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</si>
  <si>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</si>
  <si>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</si>
  <si>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</si>
  <si>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</si>
  <si>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</si>
  <si>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</si>
  <si>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</si>
  <si>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</si>
  <si>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</si>
  <si>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</si>
  <si>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</si>
  <si>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</si>
  <si>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</si>
  <si>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</si>
  <si>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</si>
  <si>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</si>
  <si>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</si>
  <si>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</si>
  <si>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</si>
  <si>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</si>
  <si>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</si>
  <si>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</si>
  <si>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</si>
  <si>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</si>
  <si>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</si>
  <si>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</si>
  <si>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</si>
  <si>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</si>
  <si>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</si>
  <si>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</si>
  <si>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</si>
  <si>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</si>
  <si>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</si>
  <si>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</si>
  <si>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</si>
  <si>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</si>
  <si>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</si>
  <si>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</si>
  <si>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</si>
  <si>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</si>
  <si>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</si>
  <si>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</si>
  <si>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</si>
  <si>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</si>
  <si>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</si>
  <si>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</si>
  <si>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</si>
  <si>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</si>
  <si>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</si>
  <si>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</si>
  <si>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</si>
  <si>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</si>
  <si>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</si>
  <si>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</si>
  <si>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</si>
  <si>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</si>
  <si>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</si>
  <si>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</si>
  <si>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</si>
  <si>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</si>
  <si>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</si>
  <si>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</si>
  <si>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</si>
  <si>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</si>
  <si>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</si>
  <si>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</si>
  <si>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</si>
  <si>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</si>
  <si>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</si>
  <si>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</si>
  <si>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</si>
  <si>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</si>
  <si>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</si>
  <si>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</si>
  <si>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</si>
  <si>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</si>
  <si>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</si>
  <si>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</si>
  <si>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</si>
  <si>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</si>
  <si>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</si>
  <si>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</si>
  <si>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</si>
  <si>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</si>
  <si>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</si>
  <si>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</si>
  <si>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</si>
  <si>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</si>
  <si>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</si>
  <si>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</si>
  <si>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</si>
  <si>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</si>
  <si>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</si>
  <si>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</si>
  <si>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</si>
  <si>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</si>
  <si>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</si>
  <si>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</si>
  <si>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</si>
  <si>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</si>
  <si>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</si>
  <si>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</si>
  <si>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</si>
  <si>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</si>
  <si>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</si>
  <si>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</si>
  <si>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</si>
  <si>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</si>
  <si>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</si>
  <si>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</si>
  <si>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</si>
  <si>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</si>
  <si>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</si>
  <si>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</si>
  <si>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</si>
  <si>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</si>
  <si>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</si>
  <si>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</si>
  <si>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</si>
  <si>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</si>
  <si>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</si>
  <si>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</si>
  <si>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</si>
  <si>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</si>
  <si>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</si>
  <si>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</si>
  <si>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</si>
  <si>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</si>
  <si>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</si>
  <si>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</si>
  <si>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</si>
  <si>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</si>
  <si>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</si>
  <si>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</si>
  <si>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</si>
  <si>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</si>
  <si>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</si>
  <si>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</si>
  <si>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</si>
  <si>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</si>
  <si>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</si>
  <si>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</si>
  <si>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</si>
  <si>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</si>
  <si>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</si>
  <si>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</si>
  <si>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</si>
  <si>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</si>
  <si>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</si>
  <si>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</si>
  <si>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</si>
  <si>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</si>
  <si>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</si>
  <si>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</si>
  <si>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</si>
  <si>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</si>
  <si>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</si>
  <si>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</si>
  <si>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</si>
  <si>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</si>
  <si>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</si>
  <si>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</si>
  <si>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</si>
  <si>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</si>
  <si>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</si>
  <si>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</si>
  <si>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</si>
  <si>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</si>
  <si>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</si>
  <si>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</si>
  <si>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</si>
  <si>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</si>
  <si>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</si>
  <si>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</si>
  <si>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</si>
  <si>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</si>
  <si>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</si>
  <si>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</si>
  <si>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</si>
  <si>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</si>
  <si>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</si>
  <si>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</si>
  <si>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</si>
  <si>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</si>
  <si>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</si>
  <si>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</si>
  <si>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</si>
  <si>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</si>
  <si>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</si>
  <si>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</si>
  <si>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</si>
  <si>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</si>
  <si>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</si>
  <si>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</si>
  <si>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</si>
  <si>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</si>
  <si>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</si>
  <si>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</si>
  <si>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</si>
  <si>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</si>
  <si>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</si>
  <si>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</si>
  <si>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</si>
  <si>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</si>
  <si>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</si>
  <si>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</si>
  <si>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</si>
  <si>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</si>
  <si>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</si>
  <si>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</si>
  <si>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</si>
  <si>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</si>
  <si>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</si>
  <si>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</si>
  <si>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</si>
  <si>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</si>
  <si>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</si>
  <si>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</si>
  <si>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</si>
  <si>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</si>
  <si>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</si>
  <si>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</si>
  <si>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</si>
  <si>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</si>
  <si>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</si>
  <si>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</si>
  <si>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</si>
  <si>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</si>
  <si>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</si>
  <si>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</si>
  <si>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</si>
  <si>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</si>
  <si>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</si>
  <si>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</si>
  <si>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</si>
  <si>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</si>
  <si>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</si>
  <si>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</si>
  <si>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</si>
  <si>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</si>
  <si>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</si>
  <si>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</si>
  <si>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</si>
  <si>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</si>
  <si>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</si>
  <si>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</si>
  <si>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</si>
  <si>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</si>
  <si>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</si>
  <si>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</si>
  <si>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</si>
  <si>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</si>
  <si>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</si>
  <si>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</si>
  <si>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</si>
  <si>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</si>
  <si>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</si>
  <si>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</si>
  <si>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</si>
  <si>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</si>
  <si>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</si>
  <si>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</si>
  <si>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</si>
  <si>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</si>
  <si>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</si>
  <si>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</si>
  <si>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</si>
  <si>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</si>
  <si>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</si>
  <si>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</si>
  <si>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</si>
  <si>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</si>
  <si>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</si>
  <si>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</si>
  <si>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</si>
  <si>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</si>
  <si>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</si>
  <si>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</si>
  <si>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</si>
  <si>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</si>
  <si>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</si>
  <si>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</si>
  <si>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</si>
  <si>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</si>
  <si>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</si>
  <si>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</si>
  <si>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</si>
  <si>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</si>
  <si>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</si>
  <si>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</si>
  <si>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</si>
  <si>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</si>
  <si>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</si>
  <si>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</si>
  <si>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</si>
  <si>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</si>
  <si>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</si>
  <si>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</si>
  <si>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</si>
  <si>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</si>
  <si>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</si>
  <si>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</si>
  <si>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</si>
  <si>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</si>
  <si>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</si>
  <si>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</si>
  <si>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</si>
  <si>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</si>
  <si>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</si>
  <si>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</si>
  <si>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</si>
  <si>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</si>
  <si>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</si>
  <si>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</si>
  <si>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</si>
  <si>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</si>
  <si>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</si>
  <si>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</si>
  <si>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</si>
  <si>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</si>
  <si>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</si>
  <si>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</si>
  <si>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</si>
  <si>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</si>
  <si>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</si>
  <si>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</si>
  <si>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</si>
  <si>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</si>
  <si>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</si>
  <si>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</si>
  <si>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</si>
  <si>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</si>
  <si>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</si>
  <si>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</si>
  <si>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</si>
  <si>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</si>
  <si>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</si>
  <si>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</si>
  <si>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</si>
  <si>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</si>
  <si>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</si>
  <si>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</si>
  <si>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</si>
  <si>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</si>
  <si>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</si>
  <si>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</si>
  <si>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</si>
  <si>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</si>
  <si>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</si>
  <si>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</si>
  <si>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</si>
  <si>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</si>
  <si>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</si>
  <si>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</si>
  <si>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</si>
  <si>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</si>
  <si>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</si>
  <si>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</si>
  <si>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</si>
  <si>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</si>
  <si>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</si>
  <si>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</si>
  <si>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</si>
  <si>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</si>
  <si>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</si>
  <si>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</si>
  <si>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</si>
  <si>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</si>
  <si>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</si>
  <si>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</si>
  <si>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</si>
  <si>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</si>
  <si>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</si>
  <si>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</si>
  <si>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</si>
  <si>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</si>
  <si>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</si>
  <si>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</si>
  <si>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</si>
  <si>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</si>
  <si>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</si>
  <si>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</si>
  <si>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</si>
  <si>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</si>
  <si>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</si>
  <si>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</si>
  <si>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</si>
  <si>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</si>
  <si>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</si>
  <si>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</si>
  <si>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</si>
  <si>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</si>
  <si>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</si>
  <si>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</si>
  <si>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</si>
  <si>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</si>
  <si>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</si>
  <si>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</si>
  <si>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</si>
  <si>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</si>
  <si>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</si>
  <si>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</si>
  <si>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</si>
  <si>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</si>
  <si>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</si>
  <si>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</si>
  <si>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</si>
  <si>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</si>
  <si>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</si>
  <si>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</si>
  <si>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</si>
  <si>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</si>
  <si>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</si>
  <si>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</si>
  <si>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</si>
  <si>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</si>
  <si>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</si>
  <si>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</si>
  <si>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</si>
  <si>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</si>
  <si>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</si>
  <si>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</si>
  <si>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</si>
  <si>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</si>
  <si>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</si>
  <si>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</si>
  <si>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</si>
  <si>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</si>
  <si>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</si>
  <si>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</si>
  <si>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</si>
  <si>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</si>
  <si>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</si>
  <si>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</si>
  <si>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</si>
  <si>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</si>
  <si>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</si>
  <si>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</si>
  <si>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</si>
  <si>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</si>
  <si>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</si>
  <si>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</si>
  <si>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</si>
  <si>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</si>
  <si>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</si>
  <si>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</si>
  <si>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</si>
  <si>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</si>
  <si>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</si>
  <si>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</si>
  <si>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</si>
  <si>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</si>
  <si>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</si>
  <si>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</si>
  <si>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</si>
  <si>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</si>
  <si>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</si>
  <si>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</si>
  <si>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</si>
  <si>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</si>
  <si>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</si>
  <si>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</si>
  <si>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</si>
  <si>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</si>
  <si>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</si>
  <si>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</si>
  <si>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</si>
  <si>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</si>
  <si>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</si>
  <si>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</si>
  <si>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</si>
  <si>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</si>
  <si>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</si>
  <si>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</si>
  <si>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</si>
  <si>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</si>
  <si>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</si>
  <si>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</si>
  <si>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</si>
  <si>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</si>
  <si>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</si>
  <si>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</si>
  <si>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</si>
  <si>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</si>
  <si>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</si>
  <si>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</si>
  <si>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</si>
  <si>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</si>
  <si>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</si>
  <si>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</si>
  <si>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</si>
  <si>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</si>
  <si>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</si>
  <si>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</si>
  <si>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</si>
  <si>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</si>
  <si>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</si>
  <si>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</si>
  <si>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</si>
  <si>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</si>
  <si>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</si>
  <si>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</si>
  <si>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</si>
  <si>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</si>
  <si>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</si>
  <si>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</si>
  <si>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</si>
  <si>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</si>
  <si>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</si>
  <si>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</si>
  <si>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</si>
  <si>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</si>
  <si>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</si>
  <si>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</si>
  <si>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</si>
  <si>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</si>
  <si>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</si>
  <si>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</si>
  <si>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</si>
  <si>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</si>
  <si>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</si>
  <si>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</si>
  <si>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</si>
  <si>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</si>
  <si>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</si>
  <si>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</si>
  <si>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</si>
  <si>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</si>
  <si>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</si>
  <si>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</si>
  <si>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</si>
  <si>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</si>
  <si>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</si>
  <si>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</si>
  <si>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</si>
  <si>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</si>
  <si>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</si>
  <si>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</si>
  <si>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</si>
  <si>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</si>
  <si>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</si>
  <si>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</si>
  <si>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</si>
  <si>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</si>
  <si>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</si>
  <si>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</si>
  <si>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</si>
  <si>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</si>
  <si>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</si>
  <si>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</si>
  <si>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</si>
  <si>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</si>
  <si>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</si>
  <si>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</si>
  <si>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</si>
  <si>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</si>
  <si>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</si>
  <si>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</si>
  <si>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</si>
  <si>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</si>
  <si>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</si>
  <si>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</si>
  <si>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</si>
  <si>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</si>
  <si>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</si>
  <si>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</si>
  <si>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</si>
  <si>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</si>
  <si>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</si>
  <si>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</si>
  <si>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</si>
  <si>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</si>
  <si>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</si>
  <si>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</si>
  <si>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</si>
  <si>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</si>
  <si>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</si>
  <si>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</si>
  <si>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</si>
  <si>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</si>
  <si>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</si>
  <si>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</si>
  <si>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</si>
  <si>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</si>
  <si>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</si>
  <si>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</si>
  <si>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</si>
  <si>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</si>
  <si>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</si>
  <si>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</si>
  <si>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</si>
  <si>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</si>
  <si>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</si>
  <si>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</si>
  <si>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</si>
  <si>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</si>
  <si>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</si>
  <si>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</si>
  <si>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</si>
  <si>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</si>
  <si>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</si>
  <si>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</si>
  <si>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</si>
  <si>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</si>
  <si>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</si>
  <si>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</si>
  <si>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</si>
  <si>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</si>
  <si>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</si>
  <si>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</si>
  <si>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</si>
  <si>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</si>
  <si>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</si>
  <si>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</si>
  <si>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</si>
  <si>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</si>
  <si>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</si>
  <si>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</si>
  <si>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</si>
  <si>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</si>
  <si>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</si>
  <si>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</si>
  <si>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</si>
  <si>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</si>
  <si>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</si>
  <si>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</si>
  <si>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</si>
  <si>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</si>
  <si>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</si>
  <si>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</si>
  <si>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</si>
  <si>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</si>
  <si>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</si>
  <si>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</si>
  <si>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</si>
  <si>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</si>
  <si>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</si>
  <si>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</si>
  <si>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</si>
  <si>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</si>
  <si>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</si>
  <si>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</si>
  <si>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</si>
  <si>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</si>
  <si>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</si>
  <si>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</si>
  <si>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</si>
  <si>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</si>
  <si>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</si>
  <si>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</si>
  <si>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</si>
  <si>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</si>
  <si>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</si>
  <si>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</si>
  <si>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</si>
  <si>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</si>
  <si>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</si>
  <si>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</si>
  <si>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</si>
  <si>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</si>
  <si>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</si>
  <si>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</si>
  <si>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</si>
  <si>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</si>
  <si>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</si>
  <si>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</si>
  <si>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</si>
  <si>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</si>
  <si>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</si>
  <si>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</si>
  <si>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</si>
  <si>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</si>
  <si>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</si>
  <si>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</si>
  <si>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</si>
  <si>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</si>
  <si>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</si>
  <si>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</si>
  <si>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</si>
  <si>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</si>
  <si>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</si>
  <si>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</si>
  <si>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</si>
  <si>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</si>
  <si>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</si>
  <si>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</si>
  <si>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</si>
  <si>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</si>
  <si>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</si>
  <si>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</si>
  <si>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</si>
  <si>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</si>
  <si>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</si>
  <si>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</si>
  <si>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</si>
  <si>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</si>
  <si>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</si>
  <si>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</si>
  <si>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</si>
  <si>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</si>
  <si>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</si>
  <si>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</si>
  <si>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</si>
  <si>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</si>
  <si>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</si>
  <si>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</si>
  <si>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</si>
  <si>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</si>
  <si>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</si>
  <si>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</si>
  <si>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</si>
  <si>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</si>
  <si>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</si>
  <si>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</si>
  <si>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</si>
  <si>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</si>
  <si>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</si>
  <si>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</si>
  <si>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</si>
  <si>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</si>
  <si>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</si>
  <si>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</si>
  <si>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</si>
  <si>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</si>
  <si>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</si>
  <si>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</si>
  <si>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</si>
  <si>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</si>
  <si>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</si>
  <si>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</si>
  <si>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</si>
  <si>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</si>
  <si>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</si>
  <si>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</si>
  <si>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</si>
  <si>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</si>
  <si>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</si>
  <si>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</si>
  <si>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</si>
  <si>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</si>
  <si>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</si>
  <si>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</si>
  <si>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</si>
  <si>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</si>
  <si>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</si>
  <si>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</si>
  <si>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</si>
  <si>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</si>
  <si>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</si>
  <si>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</si>
  <si>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</si>
  <si>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</si>
  <si>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</si>
  <si>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</si>
  <si>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</si>
  <si>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</si>
  <si>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</si>
  <si>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</si>
  <si>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</si>
  <si>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</si>
  <si>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</si>
  <si>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</si>
  <si>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</si>
  <si>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</si>
  <si>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</si>
  <si>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</si>
  <si>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</si>
  <si>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</si>
  <si>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</si>
  <si>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</si>
  <si>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</si>
  <si>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</si>
  <si>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</si>
  <si>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</si>
  <si>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</si>
  <si>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</si>
  <si>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</si>
  <si>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</si>
  <si>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</si>
  <si>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</si>
  <si>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</si>
  <si>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</si>
  <si>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</si>
  <si>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</si>
  <si>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</si>
  <si>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</si>
  <si>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</si>
  <si>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</si>
  <si>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</si>
  <si>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</si>
  <si>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</si>
  <si>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</si>
  <si>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</si>
  <si>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</si>
  <si>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</si>
  <si>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</si>
  <si>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</si>
  <si>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</si>
  <si>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</si>
  <si>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</si>
  <si>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</si>
  <si>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</si>
  <si>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</si>
  <si>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</si>
  <si>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</si>
  <si>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</si>
  <si>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</si>
  <si>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</si>
  <si>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</si>
  <si>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</si>
  <si>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</si>
  <si>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</si>
  <si>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</si>
  <si>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</si>
  <si>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</si>
  <si>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</si>
  <si>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</si>
  <si>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</si>
  <si>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</si>
  <si>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</si>
  <si>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</si>
  <si>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</si>
  <si>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</si>
  <si>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</si>
  <si>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</si>
  <si>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</si>
  <si>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</si>
  <si>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</si>
  <si>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</si>
  <si>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</si>
  <si>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</si>
  <si>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</si>
  <si>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</si>
  <si>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</si>
  <si>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</si>
  <si>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</si>
  <si>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</si>
  <si>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</si>
  <si>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</si>
  <si>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</si>
  <si>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</si>
  <si>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</si>
  <si>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</si>
  <si>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</si>
  <si>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</si>
  <si>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</si>
  <si>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</si>
  <si>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</si>
  <si>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</si>
  <si>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</si>
  <si>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</si>
  <si>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</si>
  <si>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</si>
  <si>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</si>
  <si>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</si>
  <si>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</si>
  <si>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</si>
  <si>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</si>
  <si>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</si>
  <si>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</si>
  <si>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</si>
  <si>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</si>
  <si>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</si>
  <si>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</si>
  <si>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</si>
  <si>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</si>
  <si>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</si>
  <si>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</si>
  <si>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</si>
  <si>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</si>
  <si>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</si>
  <si>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</si>
  <si>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</si>
  <si>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</si>
  <si>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</si>
  <si>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</si>
  <si>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</si>
  <si>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</si>
  <si>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</si>
  <si>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</si>
  <si>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</si>
  <si>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</si>
  <si>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</si>
  <si>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</si>
  <si>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</si>
  <si>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</si>
  <si>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</si>
  <si>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</si>
  <si>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</si>
  <si>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</si>
  <si>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</si>
  <si>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</si>
  <si>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</si>
  <si>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</si>
  <si>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</si>
  <si>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</si>
  <si>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</si>
  <si>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</si>
  <si>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</si>
  <si>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</si>
  <si>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</si>
  <si>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</si>
  <si>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</si>
  <si>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</si>
  <si>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</si>
  <si>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</si>
  <si>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</si>
  <si>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</si>
  <si>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</si>
  <si>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</si>
  <si>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</si>
  <si>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</si>
  <si>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</si>
  <si>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</si>
  <si>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</si>
  <si>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</si>
  <si>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</si>
  <si>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</si>
  <si>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</si>
  <si>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</si>
  <si>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</si>
  <si>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</si>
  <si>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</si>
  <si>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</si>
  <si>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</si>
  <si>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</si>
  <si>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</si>
  <si>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</si>
  <si>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</si>
  <si>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</si>
  <si>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</si>
  <si>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</si>
  <si>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</si>
  <si>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</si>
  <si>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</si>
  <si>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</si>
  <si>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</si>
  <si>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</si>
  <si>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</si>
  <si>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</si>
  <si>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</si>
  <si>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</si>
  <si>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</si>
  <si>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</si>
  <si>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</si>
  <si>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</si>
  <si>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</si>
  <si>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</si>
  <si>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</si>
  <si>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</si>
  <si>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</si>
  <si>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</si>
  <si>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</si>
  <si>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</si>
  <si>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</si>
  <si>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</si>
  <si>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</si>
  <si>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</si>
  <si>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</si>
  <si>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</si>
  <si>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</si>
  <si>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</si>
  <si>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</si>
  <si>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</si>
  <si>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</si>
  <si>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</si>
  <si>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</si>
  <si>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</si>
  <si>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</si>
  <si>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</si>
  <si>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</si>
  <si>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</si>
  <si>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</si>
  <si>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</si>
  <si>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</si>
  <si>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</si>
  <si>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</si>
  <si>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</si>
  <si>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</si>
  <si>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</si>
  <si>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</si>
  <si>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</si>
  <si>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</si>
  <si>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</si>
  <si>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</si>
  <si>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</si>
  <si>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</si>
  <si>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</si>
  <si>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</si>
  <si>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</si>
  <si>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</si>
  <si>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</si>
  <si>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</si>
  <si>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</si>
  <si>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</si>
  <si>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</si>
  <si>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</si>
  <si>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</si>
  <si>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</si>
  <si>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</si>
  <si>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</si>
  <si>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</si>
  <si>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</si>
  <si>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</si>
  <si>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</si>
  <si>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</si>
  <si>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</si>
  <si>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</si>
  <si>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</si>
  <si>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</si>
  <si>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</si>
  <si>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</si>
  <si>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</si>
  <si>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</si>
  <si>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</si>
  <si>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</si>
  <si>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</si>
  <si>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</si>
  <si>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</si>
  <si>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</si>
  <si>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</si>
  <si>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</si>
  <si>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</si>
  <si>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</si>
  <si>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</si>
  <si>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</si>
  <si>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</si>
  <si>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</si>
  <si>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</si>
  <si>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</si>
  <si>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</si>
  <si>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</si>
  <si>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</si>
  <si>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</si>
  <si>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</si>
  <si>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</si>
  <si>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</si>
  <si>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</si>
  <si>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</si>
  <si>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</si>
  <si>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</si>
  <si>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</si>
  <si>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</si>
  <si>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</si>
  <si>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</si>
  <si>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</si>
  <si>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</si>
  <si>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</si>
  <si>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</si>
  <si>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</si>
  <si>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</si>
  <si>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</si>
  <si>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</si>
  <si>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</si>
  <si>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</si>
  <si>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</si>
  <si>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</si>
  <si>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</si>
  <si>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</si>
  <si>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</si>
  <si>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</si>
  <si>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</si>
  <si>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</si>
  <si>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</si>
  <si>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</si>
  <si>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</si>
  <si>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</si>
  <si>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</si>
  <si>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</si>
  <si>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</si>
  <si>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</si>
  <si>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</si>
  <si>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</si>
  <si>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</si>
  <si>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</si>
  <si>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</si>
  <si>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</si>
  <si>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</si>
  <si>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</si>
  <si>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</si>
  <si>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</si>
  <si>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</si>
  <si>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</si>
  <si>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</si>
  <si>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</si>
  <si>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</si>
  <si>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</si>
  <si>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</si>
  <si>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</si>
  <si>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</si>
  <si>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</si>
  <si>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</si>
  <si>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</si>
  <si>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</si>
  <si>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</si>
  <si>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</si>
  <si>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</si>
  <si>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</si>
  <si>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</si>
  <si>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</si>
  <si>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</si>
  <si>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</si>
  <si>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</si>
  <si>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</si>
  <si>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</si>
  <si>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</si>
  <si>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</si>
  <si>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</si>
  <si>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</si>
  <si>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</si>
  <si>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</si>
  <si>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</si>
  <si>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</si>
  <si>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</si>
  <si>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</si>
  <si>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</si>
  <si>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</si>
  <si>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</si>
  <si>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</si>
  <si>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</si>
  <si>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</si>
  <si>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</si>
  <si>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</si>
  <si>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</si>
  <si>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</si>
  <si>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</si>
  <si>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</si>
  <si>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</si>
  <si>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</si>
  <si>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</si>
  <si>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</si>
  <si>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</si>
  <si>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</si>
  <si>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</si>
  <si>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</si>
  <si>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</si>
  <si>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</si>
  <si>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</si>
  <si>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</si>
  <si>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</si>
  <si>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</si>
  <si>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</si>
  <si>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</si>
  <si>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</si>
  <si>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</si>
  <si>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</si>
  <si>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</si>
  <si>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</si>
  <si>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</si>
  <si>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</si>
  <si>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</si>
  <si>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</si>
  <si>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</si>
  <si>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</si>
  <si>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</si>
  <si>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</si>
  <si>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</si>
  <si>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</si>
  <si>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</si>
  <si>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</si>
  <si>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</si>
  <si>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</si>
  <si>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</si>
  <si>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</si>
  <si>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</si>
  <si>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</si>
  <si>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</si>
  <si>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</si>
  <si>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</si>
  <si>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</si>
  <si>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</si>
  <si>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</si>
  <si>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</si>
  <si>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</si>
  <si>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</si>
  <si>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</si>
  <si>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</si>
  <si>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</si>
  <si>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</si>
  <si>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</si>
  <si>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</si>
  <si>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</si>
  <si>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</si>
  <si>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</si>
  <si>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</si>
  <si>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</si>
  <si>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</si>
  <si>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</si>
  <si>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</si>
  <si>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</si>
  <si>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</si>
  <si>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</si>
  <si>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</si>
  <si>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</si>
  <si>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</si>
  <si>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</si>
  <si>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</si>
  <si>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</si>
  <si>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</si>
  <si>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</si>
  <si>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</si>
  <si>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</si>
  <si>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</si>
  <si>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</si>
  <si>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</si>
  <si>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</si>
  <si>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</si>
  <si>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</si>
  <si>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</si>
  <si>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</si>
  <si>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</si>
  <si>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</si>
  <si>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</si>
  <si>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</si>
  <si>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</si>
  <si>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</si>
  <si>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</si>
  <si>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</si>
  <si>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</si>
  <si>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</si>
  <si>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</si>
  <si>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</si>
  <si>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</si>
  <si>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</si>
  <si>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</si>
  <si>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</si>
  <si>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</si>
  <si>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</si>
  <si>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</si>
  <si>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</si>
  <si>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</si>
  <si>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</si>
  <si>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</si>
  <si>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</si>
  <si>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</si>
  <si>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</si>
  <si>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</si>
  <si>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</si>
  <si>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</si>
  <si>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</si>
  <si>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</si>
  <si>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</si>
  <si>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</si>
  <si>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</si>
  <si>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</si>
  <si>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</si>
  <si>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</si>
  <si>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</si>
  <si>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</si>
  <si>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</si>
  <si>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</si>
  <si>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</si>
  <si>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</si>
  <si>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</si>
  <si>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</si>
  <si>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</si>
  <si>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</si>
  <si>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</si>
  <si>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</si>
  <si>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</si>
  <si>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</si>
  <si>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</si>
  <si>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</si>
  <si>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</si>
  <si>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</si>
  <si>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</si>
  <si>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</si>
  <si>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</si>
  <si>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</si>
  <si>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</si>
  <si>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</si>
  <si>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</si>
  <si>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</si>
  <si>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</si>
  <si>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</si>
  <si>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</si>
  <si>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</si>
  <si>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</si>
  <si>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</si>
  <si>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</si>
  <si>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</si>
  <si>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</si>
  <si>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</si>
  <si>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</si>
  <si>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</si>
  <si>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</si>
  <si>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</si>
  <si>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</si>
  <si>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</si>
  <si>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</si>
  <si>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</si>
  <si>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</si>
  <si>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</si>
  <si>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</si>
  <si>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</si>
  <si>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</si>
  <si>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</si>
  <si>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</si>
  <si>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</si>
  <si>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</si>
  <si>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</si>
  <si>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</si>
  <si>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</si>
  <si>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</si>
  <si>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</si>
  <si>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</si>
  <si>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</si>
  <si>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</si>
  <si>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</si>
  <si>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</si>
  <si>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</si>
  <si>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</si>
  <si>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</si>
  <si>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</si>
  <si>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</si>
  <si>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</si>
  <si>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</si>
  <si>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</si>
  <si>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</si>
  <si>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</si>
  <si>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</si>
  <si>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</si>
  <si>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</si>
  <si>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</si>
  <si>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</si>
  <si>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</si>
  <si>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</si>
  <si>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</si>
  <si>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</si>
  <si>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</si>
  <si>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</si>
  <si>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</si>
  <si>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</si>
  <si>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</si>
  <si>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</si>
  <si>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</si>
  <si>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</si>
  <si>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</si>
  <si>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</si>
  <si>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</si>
  <si>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</si>
  <si>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</si>
  <si>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</si>
  <si>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</si>
  <si>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</si>
  <si>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</si>
  <si>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</si>
  <si>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</si>
  <si>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</si>
  <si>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</si>
  <si>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</si>
  <si>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</si>
  <si>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</si>
  <si>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</si>
  <si>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</si>
  <si>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</si>
  <si>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</si>
  <si>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</si>
  <si>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</si>
  <si>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</si>
  <si>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</si>
  <si>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</si>
  <si>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</si>
  <si>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</si>
  <si>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</si>
  <si>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</si>
  <si>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</si>
  <si>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</si>
  <si>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</si>
  <si>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</si>
  <si>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</si>
  <si>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</si>
  <si>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</si>
  <si>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</si>
  <si>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</si>
  <si>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</si>
  <si>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</si>
  <si>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</si>
  <si>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</si>
  <si>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</si>
  <si>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</si>
  <si>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</si>
  <si>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</si>
  <si>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</si>
  <si>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</si>
  <si>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</si>
  <si>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</si>
  <si>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</si>
  <si>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</si>
  <si>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</si>
  <si>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</si>
  <si>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</si>
  <si>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</si>
  <si>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</si>
  <si>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</si>
  <si>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</si>
  <si>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</si>
  <si>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</si>
  <si>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</si>
  <si>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</si>
  <si>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</si>
  <si>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</si>
  <si>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</si>
  <si>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</si>
  <si>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</si>
  <si>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</si>
  <si>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</si>
  <si>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</si>
  <si>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</si>
  <si>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</si>
  <si>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</si>
  <si>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</si>
  <si>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</si>
  <si>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</si>
  <si>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</si>
  <si>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</si>
  <si>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</si>
  <si>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</si>
  <si>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</si>
  <si>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</si>
  <si>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</si>
  <si>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</si>
  <si>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</si>
  <si>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</si>
  <si>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</si>
  <si>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</si>
  <si>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</si>
  <si>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</si>
  <si>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</si>
  <si>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</si>
  <si>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</si>
  <si>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</si>
  <si>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</si>
  <si>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</si>
  <si>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</si>
  <si>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</si>
  <si>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</si>
  <si>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</si>
  <si>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</si>
  <si>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</si>
  <si>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</si>
  <si>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</si>
  <si>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</si>
  <si>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</si>
  <si>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</si>
  <si>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</si>
  <si>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</si>
  <si>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</si>
  <si>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</si>
  <si>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</si>
  <si>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</si>
  <si>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</si>
  <si>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</si>
  <si>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</si>
  <si>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</si>
  <si>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</si>
  <si>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</si>
  <si>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</si>
  <si>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</si>
  <si>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</si>
  <si>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</si>
  <si>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</si>
  <si>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</si>
  <si>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</si>
  <si>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</si>
  <si>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</si>
  <si>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</si>
  <si>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</si>
  <si>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</si>
  <si>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</si>
  <si>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</si>
  <si>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</si>
  <si>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</si>
  <si>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</si>
  <si>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</si>
  <si>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</si>
  <si>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</si>
  <si>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</si>
  <si>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</si>
  <si>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</si>
  <si>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</si>
  <si>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</si>
  <si>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</si>
  <si>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</si>
  <si>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</si>
  <si>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</si>
  <si>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</si>
  <si>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</si>
  <si>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</si>
  <si>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</si>
  <si>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</si>
  <si>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</si>
  <si>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</si>
  <si>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</si>
  <si>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</si>
  <si>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</si>
  <si>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</si>
  <si>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</si>
  <si>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</si>
  <si>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</si>
  <si>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</si>
  <si>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</si>
  <si>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</si>
  <si>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</si>
  <si>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</si>
  <si>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</si>
  <si>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</si>
  <si>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</si>
  <si>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</si>
  <si>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</si>
  <si>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</si>
  <si>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</si>
  <si>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</si>
  <si>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</si>
  <si>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</si>
  <si>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</si>
  <si>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</si>
  <si>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</si>
  <si>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</si>
  <si>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</si>
  <si>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</si>
  <si>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</si>
  <si>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</si>
  <si>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</si>
  <si>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</si>
  <si>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</si>
  <si>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</si>
  <si>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</si>
  <si>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</si>
  <si>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</si>
  <si>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</si>
  <si>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</si>
  <si>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</si>
  <si>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</si>
  <si>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</si>
  <si>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</si>
  <si>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</si>
  <si>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</si>
  <si>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</si>
  <si>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</si>
  <si>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</si>
  <si>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</si>
  <si>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</si>
  <si>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</si>
  <si>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</si>
  <si>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</si>
  <si>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</si>
  <si>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</si>
  <si>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</si>
  <si>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</si>
  <si>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</si>
  <si>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</si>
  <si>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</si>
  <si>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</si>
  <si>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</si>
  <si>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</si>
  <si>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</si>
  <si>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</si>
  <si>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</si>
  <si>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</si>
  <si>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</si>
  <si>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</si>
  <si>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</si>
  <si>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</si>
  <si>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</si>
  <si>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</si>
  <si>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</si>
  <si>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</si>
  <si>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</si>
  <si>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</si>
  <si>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</si>
  <si>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</si>
  <si>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</si>
  <si>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</si>
  <si>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</si>
  <si>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</si>
  <si>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</si>
  <si>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</si>
  <si>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</si>
  <si>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</si>
  <si>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</si>
  <si>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</si>
  <si>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</si>
  <si>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</si>
  <si>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</si>
  <si>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</si>
  <si>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</si>
  <si>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</si>
  <si>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</si>
  <si>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</si>
  <si>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</si>
  <si>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</si>
  <si>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</si>
  <si>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</si>
  <si>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</si>
  <si>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</si>
  <si>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</si>
  <si>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</si>
  <si>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</si>
  <si>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</si>
  <si>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</si>
  <si>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</si>
  <si>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</si>
  <si>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</si>
  <si>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</si>
  <si>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</si>
  <si>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</si>
  <si>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</si>
  <si>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</si>
  <si>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</si>
  <si>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</si>
  <si>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</si>
  <si>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</si>
  <si>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</si>
  <si>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</si>
  <si>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</si>
  <si>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</si>
  <si>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</si>
  <si>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</si>
  <si>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</si>
  <si>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</si>
  <si>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</si>
  <si>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</si>
  <si>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</si>
  <si>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</si>
  <si>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</si>
  <si>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</si>
  <si>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</si>
  <si>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</si>
  <si>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</si>
  <si>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</si>
  <si>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</si>
  <si>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</si>
  <si>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</si>
  <si>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</si>
  <si>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</si>
  <si>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</si>
  <si>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</si>
  <si>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</si>
  <si>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</si>
  <si>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</si>
  <si>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</si>
  <si>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</si>
  <si>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</si>
  <si>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</si>
  <si>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</si>
  <si>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</si>
  <si>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</si>
  <si>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</si>
  <si>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</si>
  <si>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</si>
  <si>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</si>
  <si>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</si>
  <si>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</si>
  <si>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</si>
  <si>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</si>
  <si>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</si>
  <si>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</si>
  <si>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</si>
  <si>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</si>
  <si>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</si>
  <si>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</si>
  <si>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</si>
  <si>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</si>
  <si>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</si>
  <si>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</si>
  <si>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</si>
  <si>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</si>
  <si>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</si>
  <si>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</si>
  <si>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</si>
  <si>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</si>
  <si>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</si>
  <si>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</si>
  <si>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</si>
  <si>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</si>
  <si>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</si>
  <si>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</si>
  <si>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</si>
  <si>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</si>
  <si>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</si>
  <si>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</si>
  <si>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</si>
  <si>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</si>
  <si>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</si>
  <si>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</si>
  <si>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</si>
  <si>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</si>
  <si>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</si>
  <si>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</si>
  <si>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</si>
  <si>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</si>
  <si>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</si>
  <si>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</si>
  <si>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</si>
  <si>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</si>
  <si>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</si>
  <si>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</si>
  <si>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</si>
  <si>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</si>
  <si>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</si>
  <si>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</si>
  <si>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</si>
  <si>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</si>
  <si>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</si>
  <si>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</si>
  <si>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</si>
  <si>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</si>
  <si>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</si>
  <si>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</si>
  <si>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</si>
  <si>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</si>
  <si>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</si>
  <si>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</si>
  <si>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</si>
  <si>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</si>
  <si>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</si>
  <si>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</si>
  <si>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</si>
  <si>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</si>
  <si>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</si>
  <si>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</si>
  <si>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</si>
  <si>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</si>
  <si>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</si>
  <si>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</si>
  <si>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</si>
  <si>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</si>
  <si>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</si>
  <si>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</si>
  <si>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</si>
  <si>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</si>
  <si>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</si>
  <si>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</si>
  <si>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</si>
  <si>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</si>
  <si>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</si>
  <si>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</si>
  <si>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</si>
  <si>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</si>
  <si>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</si>
  <si>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</si>
  <si>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</si>
  <si>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</si>
  <si>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</si>
  <si>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</si>
  <si>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</si>
  <si>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</si>
  <si>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</si>
  <si>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</si>
  <si>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</si>
  <si>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</si>
  <si>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</si>
  <si>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</si>
  <si>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</si>
  <si>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</si>
  <si>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</si>
  <si>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</si>
  <si>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</si>
  <si>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</si>
  <si>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</si>
  <si>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</si>
  <si>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</si>
  <si>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</si>
  <si>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</si>
  <si>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</si>
  <si>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</si>
  <si>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</si>
  <si>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</si>
  <si>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</si>
  <si>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</si>
  <si>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</si>
  <si>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</si>
  <si>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</si>
  <si>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</si>
  <si>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</si>
  <si>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</si>
  <si>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</si>
  <si>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</si>
  <si>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</si>
  <si>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</si>
  <si>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</si>
  <si>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</si>
  <si>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</si>
  <si>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</si>
  <si>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</si>
  <si>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</si>
  <si>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</si>
  <si>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</si>
  <si>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</si>
  <si>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</si>
  <si>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</si>
  <si>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</si>
  <si>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</si>
  <si>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</si>
  <si>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</si>
  <si>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</si>
  <si>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</si>
  <si>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</si>
  <si>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</si>
  <si>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</si>
  <si>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</si>
  <si>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</si>
  <si>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</si>
  <si>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</si>
  <si>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</si>
  <si>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</si>
  <si>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</si>
  <si>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</si>
  <si>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</si>
  <si>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</si>
  <si>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</si>
  <si>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</si>
  <si>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</si>
  <si>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</si>
  <si>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</si>
  <si>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</si>
  <si>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</si>
  <si>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</si>
  <si>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</si>
  <si>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</si>
  <si>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</si>
  <si>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</si>
  <si>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</si>
  <si>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</si>
  <si>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</si>
  <si>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</si>
  <si>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</si>
  <si>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</si>
  <si>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</si>
  <si>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</si>
  <si>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</si>
  <si>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</si>
  <si>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</si>
  <si>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</si>
  <si>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</si>
  <si>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</si>
  <si>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</si>
  <si>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</si>
  <si>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</si>
  <si>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</si>
  <si>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</si>
  <si>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</si>
  <si>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</si>
  <si>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</si>
  <si>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</si>
  <si>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</si>
  <si>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</si>
  <si>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</si>
  <si>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</si>
  <si>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</si>
  <si>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</si>
  <si>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</si>
  <si>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</si>
  <si>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</si>
  <si>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</si>
  <si>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</si>
  <si>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</si>
  <si>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</si>
  <si>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</si>
  <si>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</si>
  <si>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</si>
  <si>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</si>
  <si>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</si>
  <si>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</si>
  <si>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</si>
  <si>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</si>
  <si>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</si>
  <si>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</si>
  <si>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</si>
  <si>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</si>
  <si>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</si>
  <si>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</si>
  <si>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</si>
  <si>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</si>
  <si>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</si>
  <si>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</si>
  <si>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</si>
  <si>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</si>
  <si>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</si>
  <si>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</si>
  <si>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</si>
  <si>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</si>
  <si>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</si>
  <si>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</si>
  <si>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</si>
  <si>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</si>
  <si>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</si>
  <si>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</si>
  <si>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</si>
  <si>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</si>
  <si>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</si>
  <si>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</si>
  <si>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</si>
  <si>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</si>
  <si>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</si>
  <si>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</si>
  <si>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</si>
  <si>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</si>
  <si>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</si>
  <si>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</si>
  <si>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</si>
  <si>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</si>
  <si>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</si>
  <si>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</si>
  <si>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</si>
  <si>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</si>
  <si>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</si>
  <si>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</si>
  <si>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</si>
  <si>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</si>
  <si>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</si>
  <si>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</si>
  <si>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</si>
  <si>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</si>
  <si>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</si>
  <si>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</si>
  <si>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</si>
  <si>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</si>
  <si>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</si>
  <si>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</si>
  <si>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</si>
  <si>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</si>
  <si>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</si>
  <si>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</si>
  <si>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</si>
  <si>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</si>
  <si>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</si>
  <si>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</si>
  <si>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</si>
  <si>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</si>
  <si>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</si>
  <si>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</si>
  <si>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</si>
  <si>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</si>
  <si>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</si>
  <si>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</si>
  <si>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</si>
  <si>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</si>
  <si>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</si>
  <si>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</si>
  <si>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</si>
  <si>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</si>
  <si>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</si>
  <si>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</si>
  <si>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</si>
  <si>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</si>
  <si>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</si>
  <si>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</si>
  <si>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</si>
  <si>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</si>
  <si>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</si>
  <si>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</si>
  <si>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</si>
  <si>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</si>
  <si>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</si>
  <si>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</si>
  <si>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</si>
  <si>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</si>
  <si>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</si>
  <si>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</si>
  <si>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</si>
  <si>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</si>
  <si>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</si>
  <si>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</si>
  <si>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</si>
  <si>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</si>
  <si>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</si>
  <si>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</si>
  <si>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</si>
  <si>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</si>
  <si>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</si>
  <si>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</si>
  <si>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</si>
  <si>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</si>
  <si>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</si>
  <si>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</si>
  <si>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</si>
  <si>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</si>
  <si>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</si>
  <si>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</si>
  <si>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</si>
  <si>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</si>
  <si>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</si>
  <si>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</si>
  <si>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</si>
  <si>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</si>
  <si>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</si>
  <si>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</si>
  <si>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</si>
  <si>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</si>
  <si>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</si>
  <si>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</si>
  <si>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</si>
  <si>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</si>
  <si>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</si>
  <si>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</si>
  <si>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</si>
  <si>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</si>
  <si>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</si>
  <si>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</si>
  <si>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</si>
  <si>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</si>
  <si>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</si>
  <si>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</si>
  <si>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</si>
  <si>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</si>
  <si>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</si>
  <si>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</si>
  <si>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</si>
  <si>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</si>
  <si>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</si>
  <si>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</si>
  <si>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</si>
  <si>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</si>
  <si>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</si>
  <si>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</si>
  <si>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</si>
  <si>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</si>
  <si>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</si>
  <si>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</si>
  <si>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</si>
  <si>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</si>
  <si>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</si>
  <si>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</si>
  <si>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</si>
  <si>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</si>
  <si>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</si>
  <si>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</si>
  <si>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</si>
  <si>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</si>
  <si>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</si>
  <si>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</si>
  <si>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</si>
  <si>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</si>
  <si>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</si>
  <si>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</si>
  <si>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</si>
  <si>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</si>
  <si>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</si>
  <si>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</si>
  <si>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</si>
  <si>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</si>
  <si>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</si>
  <si>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</si>
  <si>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</si>
  <si>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</si>
  <si>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</si>
  <si>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</si>
  <si>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</si>
  <si>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</si>
  <si>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</si>
  <si>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</si>
  <si>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</si>
  <si>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</si>
  <si>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</si>
  <si>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</si>
  <si>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</si>
  <si>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</si>
  <si>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</si>
  <si>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</si>
  <si>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</si>
  <si>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</si>
  <si>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</si>
  <si>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</si>
  <si>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</si>
  <si>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</si>
  <si>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</si>
  <si>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</si>
  <si>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</si>
  <si>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</si>
  <si>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</si>
  <si>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</si>
  <si>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</si>
  <si>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</si>
  <si>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</si>
  <si>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</si>
  <si>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</si>
  <si>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</si>
  <si>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</si>
  <si>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</si>
  <si>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</si>
  <si>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</si>
  <si>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</si>
  <si>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</si>
  <si>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</si>
  <si>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</si>
  <si>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</si>
  <si>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</si>
  <si>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</si>
  <si>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</si>
  <si>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</si>
  <si>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</si>
  <si>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</si>
  <si>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</si>
  <si>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</si>
  <si>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</si>
  <si>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</si>
  <si>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</si>
  <si>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</si>
  <si>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</si>
  <si>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</si>
  <si>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</si>
  <si>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</si>
  <si>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</si>
  <si>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</si>
  <si>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</si>
  <si>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</si>
  <si>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</si>
  <si>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</si>
  <si>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</si>
  <si>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</si>
  <si>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</si>
  <si>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</si>
  <si>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</si>
  <si>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</si>
  <si>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</si>
  <si>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</si>
  <si>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</si>
  <si>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</si>
  <si>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</si>
  <si>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</si>
  <si>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</si>
  <si>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</si>
  <si>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</si>
  <si>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</si>
  <si>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</si>
  <si>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</si>
  <si>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</si>
  <si>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</si>
  <si>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</si>
  <si>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</si>
  <si>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</si>
  <si>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</si>
  <si>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</si>
  <si>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</si>
  <si>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</si>
  <si>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</si>
  <si>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</si>
  <si>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</si>
  <si>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</si>
  <si>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</si>
  <si>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</si>
  <si>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</si>
  <si>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</si>
  <si>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</si>
  <si>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</si>
  <si>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</si>
  <si>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</si>
  <si>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</si>
  <si>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</si>
  <si>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</si>
  <si>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</si>
  <si>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</si>
  <si>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</si>
  <si>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</si>
  <si>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</si>
  <si>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</si>
  <si>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</si>
  <si>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</si>
  <si>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</si>
  <si>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</si>
  <si>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</si>
  <si>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</si>
  <si>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</si>
  <si>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</si>
  <si>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</si>
  <si>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</si>
  <si>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</si>
  <si>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</si>
  <si>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</si>
  <si>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</si>
  <si>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</si>
  <si>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</si>
  <si>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</si>
  <si>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</si>
  <si>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</si>
  <si>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</si>
  <si>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</si>
  <si>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</si>
  <si>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</si>
  <si>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</si>
  <si>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</si>
  <si>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</si>
  <si>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</si>
  <si>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</si>
  <si>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</si>
  <si>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</si>
  <si>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</si>
  <si>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</si>
  <si>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</si>
  <si>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</si>
  <si>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</si>
  <si>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</si>
  <si>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</si>
  <si>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</si>
  <si>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</si>
  <si>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</si>
  <si>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</si>
  <si>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</si>
  <si>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</si>
  <si>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</si>
  <si>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</si>
  <si>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</si>
  <si>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</si>
  <si>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</si>
  <si>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</si>
  <si>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</si>
  <si>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</si>
  <si>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</si>
  <si>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</si>
  <si>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</si>
  <si>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</si>
  <si>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</si>
  <si>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</si>
  <si>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</si>
  <si>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</si>
  <si>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</si>
  <si>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</si>
  <si>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</si>
  <si>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</si>
  <si>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</si>
  <si>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</si>
  <si>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</si>
  <si>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</si>
  <si>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</si>
  <si>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</si>
  <si>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</si>
  <si>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</si>
  <si>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</si>
  <si>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</si>
  <si>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</si>
  <si>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</si>
  <si>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</si>
  <si>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</si>
  <si>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</si>
  <si>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</si>
  <si>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</si>
  <si>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</si>
  <si>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</si>
  <si>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</si>
  <si>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</si>
  <si>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</si>
  <si>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</si>
  <si>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</si>
  <si>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</si>
  <si>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</si>
  <si>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</si>
  <si>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</si>
  <si>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</si>
  <si>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</si>
  <si>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</si>
  <si>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</si>
  <si>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</si>
  <si>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</si>
  <si>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</si>
  <si>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</si>
  <si>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</si>
  <si>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</si>
  <si>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</si>
  <si>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</si>
  <si>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</si>
  <si>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</si>
  <si>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</si>
  <si>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</si>
  <si>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</si>
  <si>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</si>
  <si>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</si>
  <si>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</si>
  <si>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</si>
  <si>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</si>
  <si>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</si>
  <si>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</si>
  <si>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</si>
  <si>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</si>
  <si>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</si>
  <si>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</si>
  <si>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</si>
  <si>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</si>
  <si>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</si>
  <si>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</si>
  <si>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</si>
  <si>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</si>
  <si>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</si>
  <si>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</si>
  <si>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</si>
  <si>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</si>
  <si>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</si>
  <si>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</si>
  <si>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</si>
  <si>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</si>
  <si>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</si>
  <si>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</si>
  <si>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</si>
  <si>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</si>
  <si>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</si>
  <si>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</si>
  <si>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</si>
  <si>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</si>
  <si>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</si>
  <si>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</si>
  <si>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</si>
  <si>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</si>
  <si>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</si>
  <si>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</si>
  <si>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</si>
  <si>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</si>
  <si>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</si>
  <si>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</si>
  <si>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</si>
  <si>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</si>
  <si>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</si>
  <si>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</si>
  <si>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</si>
  <si>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</si>
  <si>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</si>
  <si>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</si>
  <si>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</si>
  <si>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</si>
  <si>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</si>
  <si>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</si>
  <si>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</si>
  <si>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</si>
  <si>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</si>
  <si>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</si>
  <si>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</si>
  <si>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</si>
  <si>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</si>
  <si>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</si>
  <si>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</si>
  <si>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</si>
  <si>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</si>
  <si>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</si>
  <si>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</si>
  <si>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</si>
  <si>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</si>
  <si>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</si>
  <si>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</si>
  <si>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</si>
  <si>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</si>
  <si>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</si>
  <si>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</si>
  <si>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</si>
  <si>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</si>
  <si>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</si>
  <si>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</si>
  <si>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</si>
  <si>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</si>
  <si>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</si>
  <si>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</si>
  <si>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</si>
  <si>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</si>
  <si>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</si>
  <si>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</si>
  <si>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</si>
  <si>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</si>
  <si>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</si>
  <si>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</si>
  <si>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</si>
  <si>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</si>
  <si>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</si>
  <si>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</si>
  <si>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</si>
  <si>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</si>
  <si>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</si>
  <si>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</si>
  <si>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</si>
  <si>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</si>
  <si>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</si>
  <si>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</si>
  <si>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</si>
  <si>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</si>
  <si>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</si>
  <si>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</si>
  <si>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</si>
  <si>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</si>
  <si>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</si>
  <si>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</si>
  <si>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</si>
  <si>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</si>
  <si>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</si>
  <si>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</si>
  <si>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</si>
  <si>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</si>
  <si>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</si>
  <si>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</si>
  <si>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</si>
  <si>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</si>
  <si>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</si>
  <si>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</si>
  <si>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</si>
  <si>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</si>
  <si>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</si>
  <si>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</si>
  <si>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</si>
  <si>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</si>
  <si>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</si>
  <si>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</si>
  <si>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</si>
  <si>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</si>
  <si>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</si>
  <si>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</si>
  <si>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</si>
  <si>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</si>
  <si>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</si>
  <si>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</si>
  <si>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</si>
  <si>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</si>
  <si>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</si>
  <si>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</si>
  <si>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</si>
  <si>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</si>
  <si>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</si>
  <si>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</si>
  <si>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</si>
  <si>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</si>
  <si>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</si>
  <si>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</si>
  <si>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</si>
  <si>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</si>
  <si>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</si>
  <si>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</si>
  <si>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</si>
  <si>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</si>
  <si>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</si>
  <si>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</si>
  <si>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</si>
  <si>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</si>
  <si>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</si>
  <si>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</si>
  <si>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</si>
  <si>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</si>
  <si>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</si>
  <si>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</si>
  <si>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</si>
  <si>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</si>
  <si>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</si>
  <si>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</si>
  <si>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</si>
  <si>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</si>
  <si>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</si>
  <si>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</si>
  <si>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</si>
  <si>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</si>
  <si>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</si>
  <si>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</si>
  <si>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</si>
  <si>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</si>
  <si>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</si>
  <si>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</si>
  <si>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</si>
  <si>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</si>
  <si>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</si>
  <si>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</si>
  <si>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</si>
  <si>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</si>
  <si>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</si>
  <si>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</si>
  <si>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</si>
  <si>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</si>
  <si>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</si>
  <si>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</si>
  <si>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</si>
  <si>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</si>
  <si>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</si>
  <si>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</si>
  <si>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</si>
  <si>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</si>
  <si>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</si>
  <si>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</si>
  <si>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</si>
  <si>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</si>
  <si>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</si>
  <si>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</si>
  <si>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</si>
  <si>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</si>
  <si>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</si>
  <si>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</si>
  <si>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</si>
  <si>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</si>
  <si>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</si>
  <si>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</si>
  <si>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</si>
  <si>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</si>
  <si>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</si>
  <si>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</si>
  <si>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</si>
  <si>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</si>
  <si>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</si>
  <si>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</si>
  <si>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</si>
  <si>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</si>
  <si>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</si>
  <si>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</si>
  <si>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</si>
  <si>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</si>
  <si>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</si>
  <si>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</si>
  <si>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</si>
  <si>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</si>
  <si>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</si>
  <si>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</si>
  <si>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</si>
  <si>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</si>
  <si>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</si>
  <si>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</si>
  <si>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</si>
  <si>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</si>
  <si>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</si>
  <si>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</si>
  <si>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</si>
  <si>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</si>
  <si>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</si>
  <si>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</si>
  <si>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</si>
  <si>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</si>
  <si>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</si>
  <si>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</si>
  <si>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</si>
  <si>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</si>
  <si>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</si>
  <si>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</si>
  <si>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</si>
  <si>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</si>
  <si>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</si>
  <si>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</si>
  <si>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</si>
  <si>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</si>
  <si>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</si>
  <si>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</si>
  <si>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</si>
  <si>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</si>
  <si>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</si>
  <si>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</si>
  <si>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</si>
  <si>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</si>
  <si>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</si>
  <si>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</si>
  <si>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</si>
  <si>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</si>
  <si>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</si>
  <si>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</si>
  <si>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</si>
  <si>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</si>
  <si>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</si>
  <si>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</si>
  <si>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</si>
  <si>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</si>
  <si>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</si>
  <si>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</si>
  <si>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</si>
  <si>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</si>
  <si>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</si>
  <si>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</si>
  <si>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</si>
  <si>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</si>
  <si>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</si>
  <si>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</si>
  <si>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</si>
  <si>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</si>
  <si>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</si>
  <si>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</si>
  <si>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</si>
  <si>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</si>
  <si>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</si>
  <si>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</si>
  <si>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</si>
  <si>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</si>
  <si>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</si>
  <si>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</si>
  <si>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</si>
  <si>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</si>
  <si>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</si>
  <si>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</si>
  <si>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</si>
  <si>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</si>
  <si>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</si>
  <si>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</si>
  <si>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</si>
  <si>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</si>
  <si>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</si>
  <si>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</si>
  <si>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</si>
  <si>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</si>
  <si>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</si>
  <si>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</si>
  <si>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</si>
  <si>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</si>
  <si>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</si>
  <si>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</si>
  <si>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</si>
  <si>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</si>
  <si>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</si>
  <si>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</si>
  <si>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</si>
  <si>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</si>
  <si>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</si>
  <si>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</si>
  <si>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</si>
  <si>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</si>
  <si>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</si>
  <si>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</si>
  <si>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</si>
  <si>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</si>
  <si>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</si>
  <si>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</si>
  <si>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</si>
  <si>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</si>
  <si>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</si>
  <si>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</si>
  <si>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</si>
  <si>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</si>
  <si>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</si>
  <si>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</si>
  <si>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</si>
  <si>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</si>
  <si>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</si>
  <si>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</si>
  <si>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</si>
  <si>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</si>
  <si>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</si>
  <si>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</si>
  <si>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</si>
  <si>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</si>
  <si>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</si>
  <si>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</si>
  <si>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</si>
  <si>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</si>
  <si>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</si>
  <si>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</si>
  <si>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</si>
  <si>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</si>
  <si>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</si>
  <si>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</si>
  <si>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</si>
  <si>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</si>
  <si>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</si>
  <si>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</si>
  <si>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</si>
  <si>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</si>
  <si>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</si>
  <si>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</si>
  <si>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</si>
  <si>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</si>
  <si>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</si>
  <si>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</si>
  <si>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</si>
  <si>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</si>
  <si>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</si>
  <si>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</si>
  <si>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</si>
  <si>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</si>
  <si>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</si>
  <si>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</si>
  <si>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</si>
  <si>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</si>
  <si>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</si>
  <si>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</si>
  <si>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</si>
  <si>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</si>
  <si>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</si>
  <si>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</si>
  <si>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</si>
  <si>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</si>
  <si>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</si>
  <si>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</si>
  <si>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</si>
  <si>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</si>
  <si>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</si>
  <si>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</si>
  <si>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</si>
  <si>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</si>
  <si>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</si>
  <si>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</si>
  <si>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</si>
  <si>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</si>
  <si>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</si>
  <si>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</si>
  <si>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</si>
  <si>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</si>
  <si>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</si>
  <si>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</si>
  <si>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</si>
  <si>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</si>
  <si>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</si>
  <si>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</si>
  <si>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</si>
  <si>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</si>
  <si>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</si>
  <si>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</si>
  <si>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</si>
  <si>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</si>
  <si>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</si>
  <si>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</si>
  <si>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</si>
  <si>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</si>
  <si>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</si>
  <si>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</si>
  <si>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</si>
  <si>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</si>
  <si>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</si>
  <si>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</si>
  <si>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</si>
  <si>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</si>
  <si>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</si>
  <si>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</si>
  <si>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</si>
  <si>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</si>
  <si>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</si>
  <si>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</si>
  <si>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</si>
  <si>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</si>
  <si>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</si>
  <si>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</si>
  <si>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</si>
  <si>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</si>
  <si>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</si>
  <si>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</si>
  <si>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</si>
  <si>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</si>
  <si>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</si>
  <si>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</si>
  <si>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</si>
  <si>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</si>
  <si>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</si>
  <si>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</si>
  <si>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</si>
  <si>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</si>
  <si>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</si>
  <si>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</si>
  <si>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</si>
  <si>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</si>
  <si>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</si>
  <si>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</si>
  <si>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</si>
  <si>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</si>
  <si>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</si>
  <si>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</si>
  <si>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</si>
  <si>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</si>
  <si>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</si>
  <si>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</si>
  <si>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</si>
  <si>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</si>
  <si>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</si>
  <si>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</si>
  <si>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</si>
  <si>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</si>
  <si>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</si>
  <si>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</si>
  <si>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</si>
  <si>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</si>
  <si>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</si>
  <si>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</si>
  <si>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</si>
  <si>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</si>
  <si>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</si>
  <si>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</si>
  <si>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</si>
  <si>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</si>
  <si>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</si>
  <si>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</si>
  <si>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</si>
  <si>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</si>
  <si>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</si>
  <si>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</si>
  <si>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</si>
  <si>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</si>
  <si>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</si>
  <si>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</si>
  <si>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</si>
  <si>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</si>
  <si>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</si>
  <si>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</si>
  <si>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</si>
  <si>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</si>
  <si>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</si>
  <si>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</si>
  <si>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</si>
  <si>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</si>
  <si>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</si>
  <si>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</si>
  <si>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</si>
  <si>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</si>
  <si>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</si>
  <si>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</si>
  <si>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</si>
  <si>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</si>
  <si>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</si>
  <si>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</si>
  <si>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</si>
  <si>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</si>
  <si>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</si>
  <si>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</si>
  <si>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</si>
  <si>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</si>
  <si>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</si>
  <si>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</si>
  <si>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</si>
  <si>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</si>
  <si>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</si>
  <si>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</si>
  <si>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</si>
  <si>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</si>
  <si>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</si>
  <si>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</si>
  <si>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</si>
  <si>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</si>
  <si>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</si>
  <si>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</si>
  <si>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</si>
  <si>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</si>
  <si>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</si>
  <si>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</si>
  <si>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</si>
  <si>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</si>
  <si>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</si>
  <si>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</si>
  <si>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</si>
  <si>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</si>
  <si>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</si>
  <si>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</si>
  <si>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</si>
  <si>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</si>
  <si>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</si>
  <si>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</si>
  <si>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</si>
  <si>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</si>
  <si>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</si>
  <si>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</si>
  <si>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</si>
  <si>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</si>
  <si>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</si>
  <si>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</si>
  <si>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</si>
  <si>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</si>
  <si>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</si>
  <si>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</si>
  <si>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</si>
  <si>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</si>
  <si>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</si>
  <si>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</si>
  <si>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</si>
  <si>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</si>
  <si>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</si>
  <si>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</si>
  <si>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</si>
  <si>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</si>
  <si>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</si>
  <si>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</si>
  <si>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</si>
  <si>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</si>
  <si>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</si>
  <si>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</si>
  <si>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</si>
  <si>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</si>
  <si>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</si>
  <si>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</si>
  <si>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</si>
  <si>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</si>
  <si>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</si>
  <si>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</si>
  <si>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</si>
  <si>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</si>
  <si>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</si>
  <si>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</si>
  <si>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</si>
  <si>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</si>
  <si>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</si>
  <si>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</si>
  <si>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</si>
  <si>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</si>
  <si>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</si>
  <si>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</si>
  <si>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</si>
  <si>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</si>
  <si>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</si>
  <si>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</si>
  <si>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</si>
  <si>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</si>
  <si>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</si>
  <si>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</si>
  <si>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</si>
  <si>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</si>
  <si>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</si>
  <si>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</si>
  <si>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</si>
  <si>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</si>
  <si>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</si>
  <si>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</si>
  <si>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</si>
  <si>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</si>
  <si>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</si>
  <si>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</si>
  <si>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</si>
  <si>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</si>
  <si>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</si>
  <si>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</si>
  <si>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</si>
  <si>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</si>
  <si>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</si>
  <si>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</si>
  <si>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</si>
  <si>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</si>
  <si>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</si>
  <si>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</si>
  <si>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</si>
  <si>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</si>
  <si>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</si>
  <si>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</si>
  <si>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</si>
  <si>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</si>
  <si>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</si>
  <si>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</si>
  <si>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</si>
  <si>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</si>
  <si>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</si>
  <si>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</si>
  <si>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</si>
  <si>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</si>
  <si>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</si>
  <si>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</si>
  <si>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</si>
  <si>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</si>
  <si>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</si>
  <si>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</si>
  <si>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</si>
  <si>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</si>
  <si>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</si>
  <si>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</si>
  <si>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</si>
  <si>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</si>
  <si>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</si>
  <si>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</si>
  <si>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</si>
  <si>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</si>
  <si>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</si>
  <si>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</si>
  <si>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</si>
  <si>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</si>
  <si>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</si>
  <si>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</si>
  <si>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</si>
  <si>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</si>
  <si>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</si>
  <si>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</si>
  <si>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</si>
  <si>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</si>
  <si>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</si>
  <si>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</si>
  <si>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</si>
  <si>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</si>
  <si>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</si>
  <si>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</si>
  <si>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</si>
  <si>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</si>
  <si>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</si>
  <si>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</si>
  <si>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</si>
  <si>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</si>
  <si>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</si>
  <si>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</si>
  <si>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</si>
  <si>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</si>
  <si>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</si>
  <si>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</si>
  <si>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</si>
  <si>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</si>
  <si>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</si>
  <si>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</si>
  <si>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</si>
  <si>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</si>
  <si>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</si>
  <si>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</si>
  <si>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</si>
  <si>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</si>
  <si>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</si>
  <si>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</si>
  <si>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</si>
  <si>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</si>
  <si>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</si>
  <si>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</si>
  <si>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</si>
  <si>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</si>
  <si>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</si>
  <si>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</si>
  <si>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</si>
  <si>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</si>
  <si>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</si>
  <si>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</si>
  <si>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</si>
  <si>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</si>
  <si>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</si>
  <si>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</si>
  <si>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</si>
  <si>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</si>
  <si>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</si>
  <si>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</si>
  <si>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</si>
  <si>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</si>
  <si>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</si>
  <si>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</si>
  <si>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</si>
  <si>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</si>
  <si>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</si>
  <si>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</si>
  <si>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</si>
  <si>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</si>
  <si>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</si>
  <si>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</si>
  <si>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</si>
  <si>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</si>
  <si>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</si>
  <si>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</si>
  <si>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</si>
  <si>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</si>
  <si>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</si>
  <si>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</si>
  <si>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</si>
  <si>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</si>
  <si>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</si>
  <si>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</si>
  <si>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</si>
  <si>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</si>
  <si>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</si>
  <si>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</si>
  <si>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</si>
  <si>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</si>
  <si>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</si>
  <si>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</si>
  <si>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</si>
  <si>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</si>
  <si>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</si>
  <si>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</si>
  <si>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</si>
  <si>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</si>
  <si>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</si>
  <si>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</si>
  <si>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</si>
  <si>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</si>
  <si>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</si>
  <si>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</si>
  <si>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</si>
  <si>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</si>
  <si>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</si>
  <si>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</si>
  <si>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</si>
  <si>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</si>
  <si>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</si>
  <si>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</si>
  <si>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</si>
  <si>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</si>
  <si>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</si>
  <si>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</si>
  <si>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</si>
  <si>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</si>
  <si>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</si>
  <si>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</si>
  <si>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</si>
  <si>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</si>
  <si>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</si>
  <si>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</si>
  <si>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</si>
  <si>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</si>
  <si>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</si>
  <si>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</si>
  <si>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</si>
  <si>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</si>
  <si>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</si>
  <si>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</si>
  <si>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</si>
  <si>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</si>
  <si>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</si>
  <si>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</si>
  <si>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</si>
  <si>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</si>
  <si>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</si>
  <si>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</si>
  <si>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</si>
  <si>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</si>
  <si>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</si>
  <si>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</si>
  <si>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</si>
  <si>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</si>
  <si>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</si>
  <si>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</si>
  <si>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</si>
  <si>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</si>
  <si>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</si>
  <si>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</si>
  <si>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</si>
  <si>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</si>
  <si>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</si>
  <si>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</si>
  <si>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</si>
  <si>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</si>
  <si>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</si>
  <si>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</si>
  <si>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</si>
  <si>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</si>
  <si>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</si>
  <si>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</si>
  <si>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</si>
  <si>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</si>
  <si>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</si>
  <si>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</si>
  <si>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</si>
  <si>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</si>
  <si>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</si>
  <si>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</si>
  <si>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</si>
  <si>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</si>
  <si>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</si>
  <si>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</si>
  <si>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</si>
  <si>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</si>
  <si>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</si>
  <si>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</si>
  <si>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</si>
  <si>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</si>
  <si>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</si>
  <si>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</si>
  <si>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</si>
  <si>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</si>
  <si>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</si>
  <si>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</si>
  <si>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</si>
  <si>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</si>
  <si>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</si>
  <si>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</si>
  <si>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</si>
  <si>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</si>
  <si>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</si>
  <si>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</si>
  <si>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</si>
  <si>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</si>
  <si>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</si>
  <si>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</si>
  <si>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</si>
  <si>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</si>
  <si>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</si>
  <si>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</si>
  <si>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</si>
  <si>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</si>
  <si>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</si>
  <si>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</si>
  <si>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</si>
  <si>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</si>
  <si>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</si>
  <si>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</si>
  <si>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</si>
  <si>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</si>
  <si>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</si>
  <si>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</si>
  <si>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</si>
  <si>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</si>
  <si>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</si>
  <si>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</si>
  <si>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</si>
  <si>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</si>
  <si>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</si>
  <si>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</si>
  <si>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</si>
  <si>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</si>
  <si>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</si>
  <si>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</si>
  <si>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</si>
  <si>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</si>
  <si>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</si>
  <si>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</si>
  <si>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</si>
  <si>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</si>
  <si>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</si>
  <si>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</si>
  <si>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</si>
  <si>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</si>
  <si>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</si>
  <si>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</si>
  <si>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</si>
  <si>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</si>
  <si>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</si>
  <si>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</si>
  <si>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</si>
  <si>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</si>
  <si>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</si>
  <si>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</si>
  <si>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</si>
  <si>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</si>
  <si>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</si>
  <si>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</si>
  <si>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</si>
  <si>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</si>
  <si>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</si>
  <si>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</si>
  <si>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</si>
  <si>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</si>
  <si>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</si>
  <si>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</si>
  <si>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</si>
  <si>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</si>
  <si>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</si>
  <si>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</si>
  <si>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</si>
  <si>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</si>
  <si>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</si>
  <si>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</si>
  <si>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</si>
  <si>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</si>
  <si>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</si>
  <si>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</si>
  <si>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</si>
  <si>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</si>
  <si>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</si>
  <si>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</si>
  <si>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</si>
  <si>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</si>
  <si>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</si>
  <si>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</si>
  <si>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</si>
  <si>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</si>
  <si>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</si>
  <si>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</si>
  <si>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</si>
  <si>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</si>
  <si>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</si>
  <si>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</si>
  <si>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</si>
  <si>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</si>
  <si>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</si>
  <si>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</si>
  <si>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</si>
  <si>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</si>
  <si>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</si>
  <si>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</si>
  <si>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</si>
  <si>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</si>
  <si>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</si>
  <si>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</si>
  <si>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</si>
  <si>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</si>
  <si>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</si>
  <si>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</si>
  <si>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</si>
  <si>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</si>
  <si>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</si>
  <si>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</si>
  <si>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</si>
  <si>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</si>
  <si>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</si>
  <si>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</si>
  <si>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</si>
  <si>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</si>
  <si>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</si>
  <si>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</si>
  <si>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</si>
  <si>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</si>
  <si>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</si>
  <si>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</si>
  <si>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</si>
  <si>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</si>
  <si>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</si>
  <si>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</si>
  <si>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</si>
  <si>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</si>
  <si>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</si>
  <si>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</si>
  <si>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</si>
  <si>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</si>
  <si>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</si>
  <si>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</si>
  <si>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</si>
  <si>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</si>
  <si>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</si>
  <si>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</si>
  <si>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</si>
  <si>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</si>
  <si>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</si>
  <si>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</si>
  <si>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</si>
  <si>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</si>
  <si>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</si>
  <si>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</si>
  <si>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</si>
  <si>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</si>
  <si>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</si>
  <si>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</si>
  <si>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</si>
  <si>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</si>
  <si>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</si>
  <si>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</si>
  <si>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</si>
  <si>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</si>
  <si>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</si>
  <si>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</si>
  <si>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</si>
  <si>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</si>
  <si>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</si>
  <si>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</si>
  <si>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</si>
  <si>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</si>
  <si>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</si>
  <si>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</si>
  <si>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</si>
  <si>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</si>
  <si>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</si>
  <si>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</si>
  <si>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</si>
  <si>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</si>
  <si>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</si>
  <si>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</si>
  <si>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</si>
  <si>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</si>
  <si>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</si>
  <si>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</si>
  <si>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</si>
  <si>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</si>
  <si>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</si>
  <si>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</si>
  <si>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</si>
  <si>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</si>
  <si>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</si>
  <si>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</si>
  <si>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</si>
  <si>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</si>
  <si>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</si>
  <si>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</si>
  <si>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</si>
  <si>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</si>
  <si>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</si>
  <si>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</si>
  <si>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</si>
  <si>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</si>
  <si>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</si>
  <si>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</si>
  <si>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</si>
  <si>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</si>
  <si>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</si>
  <si>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</si>
  <si>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</si>
  <si>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</si>
  <si>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</si>
  <si>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</si>
  <si>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</si>
  <si>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</si>
  <si>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</si>
  <si>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</si>
  <si>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</si>
  <si>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</si>
  <si>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</si>
  <si>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</si>
  <si>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</si>
  <si>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</si>
  <si>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</si>
  <si>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</si>
  <si>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</si>
  <si>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</si>
  <si>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</si>
  <si>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</si>
  <si>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</si>
  <si>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</si>
  <si>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</si>
  <si>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</si>
  <si>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</si>
  <si>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</si>
  <si>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</si>
  <si>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</si>
  <si>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</si>
  <si>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</si>
  <si>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</si>
  <si>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</si>
  <si>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</si>
  <si>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</si>
  <si>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</si>
  <si>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</si>
  <si>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</si>
  <si>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</si>
  <si>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</si>
  <si>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</si>
  <si>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</si>
  <si>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</si>
  <si>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</si>
  <si>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</si>
  <si>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</si>
  <si>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</si>
  <si>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</si>
  <si>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</si>
  <si>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</si>
  <si>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</si>
  <si>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</si>
  <si>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</si>
  <si>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</si>
  <si>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</si>
  <si>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</si>
  <si>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</si>
  <si>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</si>
  <si>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</si>
  <si>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</si>
  <si>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</si>
  <si>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</si>
  <si>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</si>
  <si>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</si>
  <si>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</si>
  <si>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</si>
  <si>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</si>
  <si>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</si>
  <si>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</si>
  <si>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</si>
  <si>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</si>
  <si>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</si>
  <si>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</si>
  <si>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</si>
  <si>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</si>
  <si>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</si>
  <si>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</si>
  <si>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</si>
  <si>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</si>
  <si>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</si>
  <si>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</si>
  <si>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</si>
  <si>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</si>
  <si>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</si>
  <si>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</si>
  <si>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</si>
  <si>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</si>
  <si>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</si>
  <si>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</si>
  <si>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</si>
  <si>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</si>
  <si>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</si>
  <si>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</si>
  <si>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</si>
  <si>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</si>
  <si>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</si>
  <si>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</si>
  <si>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</si>
  <si>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</si>
  <si>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</si>
  <si>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</si>
  <si>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</si>
  <si>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</si>
  <si>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</si>
  <si>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</si>
  <si>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</si>
  <si>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</si>
  <si>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</si>
  <si>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</si>
  <si>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</si>
  <si>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</si>
  <si>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</si>
  <si>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</si>
  <si>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</si>
  <si>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</si>
  <si>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</si>
  <si>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</si>
  <si>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</si>
  <si>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</si>
  <si>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</si>
  <si>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</si>
  <si>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</si>
  <si>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</si>
  <si>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</si>
  <si>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</si>
  <si>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</si>
  <si>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</si>
  <si>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</si>
  <si>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</si>
  <si>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</si>
  <si>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</si>
  <si>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</si>
  <si>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</si>
  <si>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</si>
  <si>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</si>
  <si>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</si>
  <si>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</si>
  <si>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</si>
  <si>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</si>
  <si>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</si>
  <si>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</si>
  <si>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</si>
  <si>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</si>
  <si>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</si>
  <si>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</si>
  <si>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</si>
  <si>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</si>
  <si>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</si>
  <si>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</si>
  <si>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</si>
  <si>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</si>
  <si>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</si>
  <si>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</si>
  <si>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</si>
  <si>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</si>
  <si>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</si>
  <si>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</si>
  <si>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</si>
  <si>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</si>
  <si>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</si>
  <si>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</si>
  <si>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</si>
  <si>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</si>
  <si>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</si>
  <si>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</si>
  <si>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</si>
  <si>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</si>
  <si>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</si>
  <si>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</si>
  <si>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</si>
  <si>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</si>
  <si>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</si>
  <si>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</si>
  <si>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</si>
  <si>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</si>
  <si>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</si>
  <si>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</si>
  <si>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</si>
  <si>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</si>
  <si>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</si>
  <si>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</si>
  <si>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</si>
  <si>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</si>
  <si>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</si>
  <si>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</si>
  <si>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</si>
  <si>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</si>
  <si>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</si>
  <si>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</si>
  <si>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</si>
  <si>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</si>
  <si>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</si>
  <si>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</si>
  <si>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</si>
  <si>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</si>
  <si>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</si>
  <si>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</si>
  <si>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</si>
  <si>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</si>
  <si>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</si>
  <si>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</si>
  <si>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</si>
  <si>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</si>
  <si>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</si>
  <si>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</si>
  <si>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</si>
  <si>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</si>
  <si>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</si>
  <si>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</si>
  <si>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</si>
  <si>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</si>
  <si>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</si>
  <si>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</si>
  <si>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</si>
  <si>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</si>
  <si>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</si>
  <si>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</si>
  <si>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</si>
  <si>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</si>
  <si>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</si>
  <si>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</si>
  <si>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</si>
  <si>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</si>
  <si>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</si>
  <si>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</si>
  <si>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</si>
  <si>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</si>
  <si>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</si>
  <si>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</si>
  <si>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</si>
  <si>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</si>
  <si>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</si>
  <si>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</si>
  <si>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</si>
  <si>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</si>
  <si>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</si>
  <si>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</si>
  <si>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</si>
  <si>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</si>
  <si>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</si>
  <si>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</si>
  <si>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</si>
  <si>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</si>
  <si>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</si>
  <si>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</si>
  <si>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</si>
  <si>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</si>
  <si>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</si>
  <si>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</si>
  <si>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</si>
  <si>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</si>
  <si>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</si>
  <si>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</si>
  <si>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</si>
  <si>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</si>
  <si>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</si>
  <si>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</si>
  <si>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</si>
  <si>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</si>
  <si>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</si>
  <si>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</si>
  <si>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</si>
  <si>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</si>
  <si>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</si>
  <si>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</si>
  <si>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</si>
  <si>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</si>
  <si>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</si>
  <si>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</si>
  <si>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</si>
  <si>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</si>
  <si>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</si>
  <si>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</si>
  <si>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</si>
  <si>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</si>
  <si>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</si>
  <si>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</si>
  <si>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</si>
  <si>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</si>
  <si>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</si>
  <si>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</si>
  <si>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</si>
  <si>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</si>
  <si>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</si>
  <si>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</si>
  <si>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</si>
  <si>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</si>
  <si>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</si>
  <si>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</si>
  <si>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</si>
  <si>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</si>
  <si>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</si>
  <si>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</si>
  <si>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</si>
  <si>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</si>
  <si>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</si>
  <si>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</si>
  <si>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</si>
  <si>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</si>
  <si>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</si>
  <si>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</si>
  <si>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</si>
  <si>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</si>
  <si>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</si>
  <si>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</si>
  <si>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</si>
  <si>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</si>
  <si>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</si>
  <si>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</si>
  <si>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</si>
  <si>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</si>
  <si>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</si>
  <si>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</si>
  <si>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</si>
  <si>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</si>
  <si>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</si>
  <si>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</si>
  <si>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</si>
  <si>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</si>
  <si>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</si>
  <si>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</si>
  <si>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</si>
  <si>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</si>
  <si>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</si>
  <si>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</si>
  <si>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</si>
  <si>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</si>
  <si>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</si>
  <si>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</si>
  <si>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</si>
  <si>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</si>
  <si>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</si>
  <si>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</si>
  <si>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</si>
  <si>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</si>
  <si>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</si>
  <si>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</si>
  <si>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</si>
  <si>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</si>
  <si>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</si>
  <si>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</si>
  <si>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</si>
  <si>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</si>
  <si>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</si>
  <si>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</si>
  <si>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</si>
  <si>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</si>
  <si>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</si>
  <si>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</si>
  <si>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</si>
  <si>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</si>
  <si>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</si>
  <si>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</si>
  <si>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</si>
  <si>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</si>
  <si>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</si>
  <si>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</si>
  <si>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</si>
  <si>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</si>
  <si>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</si>
  <si>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</si>
  <si>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</si>
  <si>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</si>
  <si>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</si>
  <si>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</si>
  <si>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</si>
  <si>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</si>
  <si>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</si>
  <si>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</si>
  <si>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</si>
  <si>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</si>
  <si>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</si>
  <si>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</si>
  <si>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</si>
  <si>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</si>
  <si>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</si>
  <si>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</si>
  <si>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</si>
  <si>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</si>
  <si>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</si>
  <si>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</si>
  <si>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</si>
  <si>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</si>
  <si>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</si>
  <si>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</si>
  <si>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</si>
  <si>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</si>
  <si>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</si>
  <si>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</si>
  <si>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</si>
  <si>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</si>
  <si>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</si>
  <si>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</si>
  <si>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</si>
  <si>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</si>
  <si>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</si>
  <si>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</si>
  <si>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</si>
  <si>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</si>
  <si>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</si>
  <si>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</si>
  <si>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</si>
  <si>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</si>
  <si>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</si>
  <si>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</si>
  <si>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</si>
  <si>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</si>
  <si>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</si>
  <si>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</si>
  <si>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</si>
  <si>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</si>
  <si>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</si>
  <si>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</si>
  <si>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</si>
  <si>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</si>
  <si>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</si>
  <si>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</si>
  <si>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</si>
  <si>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</si>
  <si>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</si>
  <si>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</si>
  <si>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</si>
  <si>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</si>
  <si>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</si>
  <si>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</si>
  <si>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</si>
  <si>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</si>
  <si>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</si>
  <si>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</si>
  <si>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</si>
  <si>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</si>
  <si>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</si>
  <si>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</si>
  <si>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</si>
  <si>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</si>
  <si>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</si>
  <si>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</si>
  <si>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</si>
  <si>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</si>
  <si>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</si>
  <si>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</si>
  <si>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</si>
  <si>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</si>
  <si>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</si>
  <si>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</si>
  <si>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</si>
  <si>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</si>
  <si>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</si>
  <si>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</si>
  <si>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</si>
  <si>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</si>
  <si>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</si>
  <si>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</si>
  <si>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</si>
  <si>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</si>
  <si>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</si>
  <si>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</si>
  <si>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</si>
  <si>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</si>
  <si>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</si>
  <si>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</si>
  <si>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</si>
  <si>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</si>
  <si>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</si>
  <si>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</si>
  <si>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</si>
  <si>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</si>
  <si>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</si>
  <si>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</si>
  <si>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</si>
  <si>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</si>
  <si>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</si>
  <si>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</si>
  <si>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</si>
  <si>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</si>
  <si>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</si>
  <si>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</si>
  <si>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</si>
  <si>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</si>
  <si>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</si>
  <si>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</si>
  <si>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</si>
  <si>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</si>
  <si>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</si>
  <si>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</si>
  <si>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</si>
  <si>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</si>
  <si>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</si>
  <si>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</si>
  <si>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</si>
  <si>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</si>
  <si>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</si>
  <si>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</si>
  <si>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</si>
  <si>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</si>
  <si>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</si>
  <si>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</si>
  <si>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</si>
  <si>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</si>
  <si>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</si>
  <si>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</si>
  <si>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</si>
  <si>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</si>
  <si>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</si>
  <si>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</si>
  <si>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</si>
  <si>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</si>
  <si>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</si>
  <si>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</si>
  <si>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</si>
  <si>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</si>
  <si>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</si>
  <si>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</si>
  <si>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</si>
  <si>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</si>
  <si>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</si>
  <si>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</si>
  <si>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</si>
  <si>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</si>
  <si>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</si>
  <si>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</si>
  <si>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</si>
  <si>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</si>
  <si>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</si>
  <si>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</si>
  <si>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</si>
  <si>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</si>
  <si>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</si>
  <si>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</si>
  <si>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</si>
  <si>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</si>
  <si>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</si>
  <si>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</si>
  <si>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</si>
  <si>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</si>
  <si>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</si>
  <si>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</si>
  <si>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</si>
  <si>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</si>
  <si>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</si>
  <si>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</si>
  <si>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</si>
  <si>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</si>
  <si>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</si>
  <si>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</si>
  <si>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</si>
  <si>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</si>
  <si>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</si>
  <si>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</si>
  <si>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</si>
  <si>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</si>
  <si>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</si>
  <si>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</si>
  <si>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</si>
  <si>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</si>
  <si>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</si>
  <si>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</si>
  <si>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</si>
  <si>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</si>
  <si>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</si>
  <si>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</si>
  <si>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</si>
  <si>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</si>
  <si>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</si>
  <si>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</si>
  <si>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</si>
  <si>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</si>
  <si>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</si>
  <si>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</si>
  <si>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</si>
  <si>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</si>
  <si>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</si>
  <si>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</si>
  <si>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</si>
  <si>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</si>
  <si>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</si>
  <si>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</si>
  <si>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</si>
  <si>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</si>
  <si>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</si>
  <si>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</si>
  <si>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</si>
  <si>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</si>
  <si>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</si>
  <si>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</si>
  <si>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</si>
  <si>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</si>
  <si>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</si>
  <si>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</si>
  <si>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</si>
  <si>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</si>
  <si>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</si>
  <si>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</si>
  <si>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</si>
  <si>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</si>
  <si>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</si>
  <si>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</si>
  <si>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</si>
  <si>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</si>
  <si>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</si>
  <si>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</si>
  <si>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</si>
  <si>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</si>
  <si>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</si>
  <si>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</si>
  <si>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</si>
  <si>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</si>
  <si>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</si>
  <si>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</si>
  <si>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</si>
  <si>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</si>
  <si>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</si>
  <si>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</si>
  <si>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</si>
  <si>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</si>
  <si>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</si>
  <si>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</si>
  <si>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</si>
  <si>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</si>
  <si>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</si>
  <si>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</si>
  <si>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</si>
  <si>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</si>
  <si>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</si>
  <si>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</si>
  <si>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</si>
  <si>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</si>
  <si>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</si>
  <si>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</si>
  <si>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</si>
  <si>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</si>
  <si>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</si>
  <si>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</si>
  <si>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</si>
  <si>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</si>
  <si>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</si>
  <si>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</si>
  <si>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</si>
  <si>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</si>
  <si>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</si>
  <si>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</si>
  <si>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</si>
  <si>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</si>
  <si>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</si>
  <si>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</si>
  <si>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</si>
  <si>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</si>
  <si>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</si>
  <si>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</si>
  <si>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</si>
  <si>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</si>
  <si>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</si>
  <si>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</si>
  <si>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</si>
  <si>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</si>
  <si>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</si>
  <si>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</si>
  <si>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</si>
  <si>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</si>
  <si>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</si>
  <si>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</si>
  <si>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</si>
  <si>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</si>
  <si>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</si>
  <si>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</si>
  <si>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</si>
  <si>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</si>
  <si>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</si>
  <si>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</si>
  <si>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</si>
  <si>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</si>
  <si>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</si>
  <si>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</si>
  <si>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</si>
  <si>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</si>
  <si>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</si>
  <si>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</si>
  <si>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</si>
  <si>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</si>
  <si>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</si>
  <si>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</si>
  <si>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</si>
  <si>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</si>
  <si>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</si>
  <si>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</si>
  <si>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</si>
  <si>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</si>
  <si>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</si>
  <si>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</si>
  <si>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</si>
  <si>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</si>
  <si>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</si>
  <si>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</si>
  <si>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</si>
  <si>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</si>
  <si>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</si>
  <si>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</si>
  <si>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</si>
  <si>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</si>
  <si>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</si>
  <si>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</si>
  <si>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</si>
  <si>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</si>
  <si>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</si>
  <si>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</si>
  <si>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</si>
  <si>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</si>
  <si>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</si>
  <si>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</si>
  <si>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</si>
  <si>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</si>
  <si>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</si>
  <si>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</si>
  <si>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</si>
  <si>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</si>
  <si>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</si>
  <si>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</si>
  <si>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</si>
  <si>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</si>
  <si>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</si>
  <si>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</si>
  <si>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</si>
  <si>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</si>
  <si>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</si>
  <si>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</si>
  <si>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</si>
  <si>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</si>
  <si>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</si>
  <si>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</si>
  <si>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</si>
  <si>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</si>
  <si>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</si>
  <si>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</si>
  <si>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</si>
  <si>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</si>
  <si>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</si>
  <si>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</si>
  <si>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</si>
  <si>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</si>
  <si>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</si>
  <si>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</si>
  <si>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</si>
  <si>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</si>
  <si>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</si>
  <si>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</si>
  <si>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</si>
  <si>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</si>
  <si>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</si>
  <si>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</si>
  <si>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</si>
  <si>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</si>
  <si>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</si>
  <si>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</si>
  <si>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</si>
  <si>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</si>
  <si>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</si>
  <si>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</si>
  <si>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</si>
  <si>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</si>
  <si>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</si>
  <si>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</si>
  <si>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</si>
  <si>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</si>
  <si>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</si>
  <si>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</si>
  <si>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</si>
  <si>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</si>
  <si>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</si>
  <si>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</si>
  <si>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</si>
  <si>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</si>
  <si>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</si>
  <si>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</si>
  <si>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</si>
  <si>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</si>
  <si>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</si>
  <si>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</si>
  <si>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</si>
  <si>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</si>
  <si>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</si>
  <si>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</si>
  <si>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</si>
  <si>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</si>
  <si>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</si>
  <si>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</si>
  <si>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</si>
  <si>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</si>
  <si>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</si>
  <si>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</si>
  <si>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</si>
  <si>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</si>
  <si>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</si>
  <si>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</si>
  <si>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</si>
  <si>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</si>
  <si>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</si>
  <si>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</si>
  <si>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</si>
  <si>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</si>
  <si>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</si>
  <si>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</si>
  <si>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</si>
  <si>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</si>
  <si>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</si>
  <si>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</si>
  <si>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</si>
  <si>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</si>
  <si>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</si>
  <si>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</si>
  <si>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</si>
  <si>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</si>
  <si>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</si>
  <si>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</si>
  <si>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</si>
  <si>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</si>
  <si>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</si>
  <si>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</si>
  <si>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</si>
  <si>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</si>
  <si>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</si>
  <si>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</si>
  <si>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</si>
  <si>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</si>
  <si>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</si>
  <si>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</si>
  <si>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</si>
  <si>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</si>
  <si>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</si>
  <si>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</si>
  <si>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</si>
  <si>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</si>
  <si>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</si>
  <si>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</si>
  <si>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</si>
  <si>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</si>
  <si>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</si>
  <si>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</si>
  <si>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</si>
  <si>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</si>
  <si>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</si>
  <si>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</si>
  <si>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</si>
  <si>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</si>
  <si>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</si>
  <si>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</si>
  <si>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</si>
  <si>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</si>
  <si>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</si>
  <si>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</si>
  <si>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</si>
  <si>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</si>
  <si>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</si>
  <si>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</si>
  <si>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</si>
  <si>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</si>
  <si>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</si>
  <si>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</si>
  <si>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</si>
  <si>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</si>
  <si>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</si>
  <si>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</si>
  <si>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</si>
  <si>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</si>
  <si>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</si>
  <si>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</si>
  <si>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</si>
  <si>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</si>
  <si>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</si>
  <si>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</si>
  <si>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</si>
  <si>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</si>
  <si>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</si>
  <si>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</si>
  <si>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</si>
  <si>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</si>
  <si>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</si>
  <si>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</si>
  <si>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</si>
  <si>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</si>
  <si>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</si>
  <si>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</si>
  <si>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</si>
  <si>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</si>
  <si>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</si>
  <si>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</si>
  <si>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</si>
  <si>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</si>
  <si>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</si>
  <si>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</si>
  <si>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</si>
  <si>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</si>
  <si>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</si>
  <si>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</si>
  <si>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</si>
  <si>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</si>
  <si>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</si>
  <si>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</si>
  <si>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</si>
  <si>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</si>
  <si>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</si>
  <si>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</si>
  <si>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</si>
  <si>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</si>
  <si>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</si>
  <si>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</si>
  <si>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</si>
  <si>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</si>
  <si>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</si>
  <si>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</si>
  <si>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</si>
  <si>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</si>
  <si>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</si>
  <si>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</si>
  <si>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</si>
  <si>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</si>
  <si>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</si>
  <si>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</si>
  <si>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</si>
  <si>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</si>
  <si>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</si>
  <si>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</si>
  <si>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</si>
  <si>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</si>
  <si>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</si>
  <si>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</si>
  <si>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</si>
  <si>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</si>
  <si>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</si>
  <si>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</si>
  <si>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</si>
  <si>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</si>
  <si>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</si>
  <si>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</si>
  <si>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</si>
  <si>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</si>
  <si>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</si>
  <si>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</si>
  <si>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</si>
  <si>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</si>
  <si>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</si>
  <si>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</si>
  <si>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</si>
  <si>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</si>
  <si>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</si>
  <si>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</si>
  <si>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</si>
  <si>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</si>
  <si>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</si>
  <si>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</si>
  <si>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</si>
  <si>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</si>
  <si>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</si>
  <si>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</si>
  <si>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</si>
  <si>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</si>
  <si>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</si>
  <si>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</si>
  <si>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</si>
  <si>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</si>
  <si>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</si>
  <si>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</si>
  <si>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</si>
  <si>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</si>
  <si>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</si>
  <si>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</si>
  <si>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</si>
  <si>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</si>
  <si>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</si>
  <si>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</si>
  <si>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</si>
  <si>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</si>
  <si>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</si>
  <si>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</si>
  <si>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</si>
  <si>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</si>
  <si>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</si>
  <si>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</si>
  <si>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</si>
  <si>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</si>
  <si>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</si>
  <si>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</si>
  <si>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</si>
  <si>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</si>
  <si>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</si>
  <si>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</si>
  <si>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</si>
  <si>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</si>
  <si>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</si>
  <si>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</si>
  <si>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</si>
  <si>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</si>
  <si>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</si>
  <si>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</si>
  <si>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</si>
  <si>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</si>
  <si>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</si>
  <si>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</si>
  <si>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</si>
  <si>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</si>
  <si>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</si>
  <si>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</si>
  <si>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</si>
  <si>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</si>
  <si>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</si>
  <si>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</si>
  <si>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</si>
  <si>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</si>
  <si>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</si>
  <si>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</si>
  <si>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</si>
  <si>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</si>
  <si>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</si>
  <si>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</si>
  <si>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</si>
  <si>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</si>
  <si>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</si>
  <si>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</si>
  <si>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</si>
  <si>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</si>
  <si>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</si>
  <si>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</si>
  <si>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</si>
  <si>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</si>
  <si>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</si>
  <si>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</si>
  <si>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</si>
  <si>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</si>
  <si>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</si>
  <si>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</si>
  <si>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</si>
  <si>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</si>
  <si>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</si>
  <si>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</si>
  <si>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</si>
  <si>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</si>
  <si>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</si>
  <si>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</si>
  <si>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</si>
  <si>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</si>
  <si>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</si>
  <si>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</si>
  <si>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</si>
  <si>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</si>
  <si>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</si>
  <si>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</si>
  <si>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</si>
  <si>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</si>
  <si>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</si>
  <si>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</si>
  <si>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</si>
  <si>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</si>
  <si>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</si>
  <si>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</si>
  <si>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</si>
  <si>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</si>
  <si>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</si>
  <si>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</si>
  <si>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</si>
  <si>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</si>
  <si>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</si>
  <si>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</si>
  <si>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</si>
  <si>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</si>
  <si>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</si>
  <si>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</si>
  <si>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</si>
  <si>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</si>
  <si>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</si>
  <si>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</si>
  <si>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</si>
  <si>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</si>
  <si>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</si>
  <si>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</si>
  <si>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</si>
  <si>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</si>
  <si>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</si>
  <si>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</si>
  <si>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</si>
  <si>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</si>
  <si>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</si>
  <si>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</si>
  <si>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</si>
  <si>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</si>
  <si>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</si>
  <si>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</si>
  <si>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</si>
  <si>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</si>
  <si>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</si>
  <si>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</si>
  <si>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</si>
  <si>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</si>
  <si>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</si>
  <si>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</si>
  <si>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</si>
  <si>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</si>
  <si>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</si>
  <si>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</si>
  <si>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</si>
  <si>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</si>
  <si>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</si>
  <si>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</si>
  <si>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</si>
  <si>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</si>
  <si>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</si>
  <si>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</si>
  <si>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</si>
  <si>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</si>
  <si>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</si>
  <si>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</si>
  <si>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</si>
  <si>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</si>
  <si>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</si>
  <si>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</si>
  <si>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</si>
  <si>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</si>
  <si>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</si>
  <si>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</si>
  <si>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</si>
  <si>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</si>
  <si>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</si>
  <si>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</si>
  <si>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</si>
  <si>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</si>
  <si>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</si>
  <si>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</si>
  <si>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</si>
  <si>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</si>
  <si>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</si>
  <si>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</si>
  <si>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</si>
  <si>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</si>
  <si>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</si>
  <si>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</si>
  <si>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</si>
  <si>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</si>
  <si>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</si>
  <si>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</si>
  <si>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</si>
  <si>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</si>
  <si>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</si>
  <si>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</si>
  <si>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</si>
  <si>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</si>
  <si>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</si>
  <si>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</si>
  <si>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</si>
  <si>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</si>
  <si>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</si>
  <si>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</si>
  <si>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</si>
  <si>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</si>
  <si>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</si>
  <si>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</si>
  <si>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</si>
  <si>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</si>
  <si>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</si>
  <si>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</si>
  <si>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</si>
  <si>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</si>
  <si>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</si>
  <si>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</si>
  <si>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</si>
  <si>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</si>
  <si>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</si>
  <si>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</si>
  <si>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</si>
  <si>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</si>
  <si>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</si>
  <si>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</si>
  <si>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</si>
  <si>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</si>
  <si>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</si>
  <si>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</si>
  <si>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</si>
  <si>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</si>
  <si>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</si>
  <si>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</si>
  <si>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</si>
  <si>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</si>
  <si>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</si>
  <si>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</si>
  <si>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</si>
  <si>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</si>
  <si>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</si>
  <si>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</si>
  <si>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</si>
  <si>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</si>
  <si>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</si>
  <si>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</si>
  <si>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</si>
  <si>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</si>
  <si>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</si>
  <si>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</si>
  <si>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</si>
  <si>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</si>
  <si>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</si>
  <si>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</si>
  <si>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</si>
  <si>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</si>
  <si>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</si>
  <si>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</si>
  <si>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</si>
  <si>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</si>
  <si>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</si>
  <si>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</si>
  <si>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</si>
  <si>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</si>
  <si>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</si>
  <si>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</si>
  <si>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</si>
  <si>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</si>
  <si>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</si>
  <si>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</si>
  <si>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</si>
  <si>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</si>
  <si>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</si>
  <si>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</si>
  <si>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</si>
  <si>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</si>
  <si>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</si>
  <si>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</si>
  <si>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</si>
  <si>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</si>
  <si>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</si>
  <si>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</si>
  <si>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</si>
  <si>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</si>
  <si>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</si>
  <si>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</si>
  <si>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</si>
  <si>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</si>
  <si>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</si>
  <si>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</si>
  <si>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</si>
  <si>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</si>
  <si>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</si>
  <si>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</si>
  <si>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</si>
  <si>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</si>
  <si>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</si>
  <si>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</si>
  <si>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</si>
  <si>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</si>
  <si>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</si>
  <si>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</si>
  <si>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</si>
  <si>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</si>
  <si>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</si>
  <si>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</si>
  <si>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</si>
  <si>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</si>
  <si>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</si>
  <si>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</si>
  <si>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</si>
  <si>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</si>
  <si>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</si>
  <si>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</si>
  <si>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</si>
  <si>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</si>
  <si>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</si>
  <si>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</si>
  <si>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</si>
  <si>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</si>
  <si>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</si>
  <si>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</si>
  <si>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</si>
  <si>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</si>
  <si>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</si>
  <si>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</si>
  <si>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</si>
  <si>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</si>
  <si>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</si>
  <si>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</si>
  <si>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</si>
  <si>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</si>
  <si>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</si>
  <si>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</si>
  <si>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</si>
  <si>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</si>
  <si>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</si>
  <si>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</si>
  <si>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</si>
  <si>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</si>
  <si>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</si>
  <si>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</si>
  <si>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</si>
  <si>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</si>
  <si>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</si>
  <si>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</si>
  <si>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</si>
  <si>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</si>
  <si>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</si>
  <si>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</si>
  <si>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</si>
  <si>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</si>
  <si>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</si>
  <si>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</si>
  <si>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</si>
  <si>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</si>
  <si>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</si>
  <si>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</si>
  <si>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</si>
  <si>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</si>
  <si>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</si>
  <si>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</si>
  <si>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</si>
  <si>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</si>
  <si>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</si>
  <si>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</si>
  <si>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</si>
  <si>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</si>
  <si>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</si>
  <si>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</si>
  <si>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</si>
  <si>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</si>
  <si>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</si>
  <si>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</si>
  <si>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</si>
  <si>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</si>
  <si>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</si>
  <si>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</si>
  <si>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</si>
  <si>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</si>
  <si>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</si>
  <si>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</si>
  <si>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</si>
  <si>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</si>
  <si>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</si>
  <si>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</si>
  <si>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</si>
  <si>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</si>
  <si>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</si>
  <si>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</si>
  <si>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</si>
  <si>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</si>
  <si>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</si>
  <si>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</si>
  <si>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</si>
  <si>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</si>
  <si>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</si>
  <si>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</si>
  <si>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</si>
  <si>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</si>
  <si>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</si>
  <si>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</si>
  <si>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</si>
  <si>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</si>
  <si>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</si>
  <si>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</si>
  <si>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</si>
  <si>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</si>
  <si>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</si>
  <si>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</si>
  <si>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</si>
  <si>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</si>
  <si>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</si>
  <si>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</si>
  <si>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</si>
  <si>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</si>
  <si>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</si>
  <si>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</si>
  <si>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</si>
  <si>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</si>
  <si>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</si>
  <si>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</si>
  <si>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</si>
  <si>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</si>
  <si>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</si>
  <si>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</si>
  <si>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</si>
  <si>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</si>
  <si>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</si>
  <si>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</si>
  <si>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</si>
  <si>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</si>
  <si>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</si>
  <si>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</si>
  <si>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</si>
  <si>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</si>
  <si>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</si>
  <si>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</si>
  <si>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</si>
  <si>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</si>
  <si>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</si>
  <si>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</si>
  <si>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</si>
  <si>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</si>
  <si>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</si>
  <si>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</si>
  <si>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</si>
  <si>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</si>
  <si>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</si>
  <si>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</si>
  <si>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</si>
  <si>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</si>
  <si>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</si>
  <si>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</si>
  <si>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</si>
  <si>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</si>
  <si>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</si>
  <si>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</si>
  <si>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</si>
  <si>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</si>
  <si>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</si>
  <si>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</si>
  <si>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</si>
  <si>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</si>
  <si>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</si>
  <si>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</si>
  <si>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</si>
  <si>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</si>
  <si>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</si>
  <si>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</si>
  <si>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</si>
  <si>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</si>
  <si>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</si>
  <si>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</si>
  <si>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</si>
  <si>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</si>
  <si>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</si>
  <si>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</si>
  <si>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</si>
  <si>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</si>
  <si>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</si>
  <si>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</si>
  <si>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</si>
  <si>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</si>
  <si>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</si>
  <si>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</si>
  <si>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</si>
  <si>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</si>
  <si>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</si>
  <si>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</si>
  <si>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</si>
  <si>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</si>
  <si>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</si>
  <si>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</si>
  <si>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</si>
  <si>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</si>
  <si>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</si>
  <si>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</si>
  <si>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</si>
  <si>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</si>
  <si>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</si>
  <si>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</si>
  <si>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</si>
  <si>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</si>
  <si>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</si>
  <si>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</si>
  <si>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</si>
  <si>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</si>
  <si>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</si>
  <si>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</si>
  <si>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</si>
  <si>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</si>
  <si>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</si>
  <si>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</si>
  <si>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</si>
  <si>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</si>
  <si>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</si>
  <si>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</si>
  <si>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</si>
  <si>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</si>
  <si>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</si>
  <si>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</si>
  <si>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</si>
  <si>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</si>
  <si>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</si>
  <si>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</si>
  <si>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</si>
  <si>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</si>
  <si>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</si>
  <si>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</si>
  <si>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</si>
  <si>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</si>
  <si>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</si>
  <si>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</si>
  <si>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</si>
  <si>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</si>
  <si>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</si>
  <si>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</si>
  <si>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</si>
  <si>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</si>
  <si>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</si>
  <si>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</si>
  <si>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</si>
  <si>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</si>
  <si>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</si>
  <si>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</si>
  <si>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</si>
  <si>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</si>
  <si>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</si>
  <si>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</si>
  <si>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</si>
  <si>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</si>
  <si>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</si>
  <si>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</si>
  <si>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</si>
  <si>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</si>
  <si>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</si>
  <si>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</si>
  <si>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</si>
  <si>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</si>
  <si>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</si>
  <si>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</si>
  <si>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</si>
  <si>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</si>
  <si>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</si>
  <si>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</si>
  <si>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</si>
  <si>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</si>
  <si>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</si>
  <si>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</si>
  <si>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</si>
  <si>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</si>
  <si>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</si>
  <si>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</si>
  <si>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</si>
  <si>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</si>
  <si>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</si>
  <si>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</si>
  <si>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</si>
  <si>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</si>
  <si>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</si>
  <si>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</si>
  <si>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</si>
  <si>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</si>
  <si>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</si>
  <si>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</si>
  <si>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</si>
  <si>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</si>
  <si>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</si>
  <si>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</si>
  <si>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</si>
  <si>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</si>
  <si>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</si>
  <si>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</si>
  <si>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</si>
  <si>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</si>
  <si>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</si>
  <si>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</si>
  <si>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</si>
  <si>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</si>
  <si>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</si>
  <si>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</si>
  <si>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</si>
  <si>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</si>
  <si>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</si>
  <si>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</si>
  <si>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</si>
  <si>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</si>
  <si>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</si>
  <si>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</si>
  <si>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</si>
  <si>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</si>
  <si>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</si>
  <si>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</si>
  <si>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</si>
  <si>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</si>
  <si>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</si>
  <si>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</si>
  <si>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</si>
  <si>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</si>
  <si>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</si>
  <si>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</si>
  <si>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</si>
  <si>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</si>
  <si>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</si>
  <si>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</si>
  <si>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</si>
  <si>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</si>
  <si>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</si>
  <si>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</si>
  <si>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</si>
  <si>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</si>
  <si>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</si>
  <si>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</si>
  <si>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</si>
  <si>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</si>
  <si>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</si>
  <si>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</si>
  <si>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</si>
  <si>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</si>
  <si>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</si>
  <si>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</si>
  <si>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</si>
  <si>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</si>
  <si>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</si>
  <si>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</si>
  <si>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</si>
  <si>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</si>
  <si>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</si>
  <si>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</si>
  <si>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</si>
  <si>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</si>
  <si>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</si>
  <si>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</si>
  <si>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</si>
  <si>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</si>
  <si>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</si>
  <si>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</si>
  <si>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</si>
  <si>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</si>
  <si>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</si>
  <si>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</si>
  <si>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</si>
  <si>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</si>
  <si>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</si>
  <si>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</si>
  <si>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</si>
  <si>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</si>
  <si>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</si>
  <si>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</si>
  <si>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</si>
  <si>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</si>
  <si>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</si>
  <si>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</si>
  <si>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</si>
  <si>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</si>
  <si>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</si>
  <si>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</si>
  <si>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</si>
  <si>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</si>
  <si>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</si>
  <si>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</si>
  <si>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</si>
  <si>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</si>
  <si>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</si>
  <si>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</si>
  <si>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</si>
  <si>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</si>
  <si>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</si>
  <si>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</si>
  <si>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</si>
  <si>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</si>
  <si>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</si>
  <si>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</si>
  <si>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</si>
  <si>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</si>
  <si>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</si>
  <si>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</si>
  <si>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</si>
  <si>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</si>
  <si>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</si>
  <si>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</si>
  <si>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</si>
  <si>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</si>
  <si>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</si>
  <si>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</si>
  <si>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</si>
  <si>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</si>
  <si>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</si>
  <si>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</si>
  <si>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</si>
  <si>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</si>
  <si>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</si>
  <si>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</si>
  <si>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</si>
  <si>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</si>
  <si>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</si>
  <si>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</si>
  <si>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</si>
  <si>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</si>
  <si>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</si>
  <si>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</si>
  <si>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</si>
  <si>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</si>
  <si>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</si>
  <si>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</si>
  <si>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</si>
  <si>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</si>
  <si>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</si>
  <si>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</si>
  <si>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</si>
  <si>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</si>
  <si>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</si>
  <si>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</si>
  <si>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</si>
  <si>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</si>
  <si>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</si>
  <si>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</si>
  <si>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</si>
  <si>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</si>
  <si>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</si>
  <si>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</si>
  <si>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</si>
  <si>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</si>
  <si>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</si>
  <si>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</si>
  <si>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</si>
  <si>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</si>
  <si>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</si>
  <si>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</si>
  <si>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</si>
  <si>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</si>
  <si>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</si>
  <si>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</si>
  <si>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</si>
  <si>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</si>
  <si>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</si>
  <si>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</si>
  <si>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</si>
  <si>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</si>
  <si>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</si>
  <si>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</si>
  <si>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</si>
  <si>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</si>
  <si>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</si>
  <si>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</si>
  <si>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</si>
  <si>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</si>
  <si>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</si>
  <si>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</si>
  <si>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</si>
  <si>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</si>
  <si>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</si>
  <si>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</si>
  <si>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</si>
  <si>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</si>
  <si>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</si>
  <si>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</si>
  <si>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</si>
  <si>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</si>
  <si>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</si>
  <si>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</si>
  <si>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</si>
  <si>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</si>
  <si>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</si>
  <si>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</si>
  <si>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</si>
  <si>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</si>
  <si>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</si>
  <si>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</si>
  <si>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</si>
  <si>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</si>
  <si>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</si>
  <si>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</si>
  <si>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</si>
  <si>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</si>
  <si>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</si>
  <si>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</si>
  <si>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</si>
  <si>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</si>
  <si>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</si>
  <si>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</si>
  <si>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</si>
  <si>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</si>
  <si>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</si>
  <si>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</si>
  <si>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</si>
  <si>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</si>
  <si>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</si>
  <si>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</si>
  <si>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</si>
  <si>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</si>
  <si>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</si>
  <si>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</si>
  <si>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</si>
  <si>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</si>
  <si>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</si>
  <si>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</si>
  <si>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</si>
  <si>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</si>
  <si>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</si>
  <si>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</si>
  <si>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</si>
  <si>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</si>
  <si>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</si>
  <si>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</si>
  <si>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</si>
  <si>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</si>
  <si>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</si>
  <si>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</si>
  <si>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</si>
  <si>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</si>
  <si>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</si>
  <si>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</si>
  <si>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</si>
  <si>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</si>
  <si>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</si>
  <si>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</si>
  <si>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</si>
  <si>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</si>
  <si>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</si>
  <si>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</si>
  <si>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</si>
  <si>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</si>
  <si>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</si>
  <si>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</si>
  <si>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</si>
  <si>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</si>
  <si>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</si>
  <si>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</si>
  <si>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</si>
  <si>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</si>
  <si>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</si>
  <si>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</si>
  <si>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</si>
  <si>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</si>
  <si>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</si>
  <si>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</si>
  <si>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</si>
  <si>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</si>
  <si>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</si>
  <si>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</si>
  <si>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</si>
  <si>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</si>
  <si>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</si>
  <si>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</si>
  <si>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</si>
  <si>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</si>
  <si>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</si>
  <si>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</si>
  <si>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</si>
  <si>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</si>
  <si>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</si>
  <si>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</si>
  <si>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</si>
  <si>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</si>
  <si>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</si>
  <si>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</si>
  <si>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</si>
  <si>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</si>
  <si>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</si>
  <si>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</si>
  <si>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</si>
  <si>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</si>
  <si>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</si>
  <si>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</si>
  <si>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</si>
  <si>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</si>
  <si>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</si>
  <si>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</si>
  <si>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</si>
  <si>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</si>
  <si>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</si>
  <si>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</si>
  <si>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</si>
  <si>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</si>
  <si>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</si>
  <si>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</si>
  <si>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</si>
  <si>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</si>
  <si>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</si>
  <si>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</si>
  <si>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</si>
  <si>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</si>
  <si>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</si>
  <si>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</si>
  <si>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</si>
  <si>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</si>
  <si>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</si>
  <si>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</si>
  <si>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</si>
  <si>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</si>
  <si>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</si>
  <si>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</si>
  <si>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</si>
  <si>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</si>
  <si>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</si>
  <si>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</si>
  <si>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</si>
  <si>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</si>
  <si>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</si>
  <si>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</si>
  <si>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</si>
  <si>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</si>
  <si>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</si>
  <si>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</si>
  <si>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</si>
  <si>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</si>
  <si>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</si>
  <si>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</si>
  <si>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</si>
  <si>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</si>
  <si>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</si>
  <si>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</si>
  <si>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</si>
  <si>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</si>
  <si>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</si>
  <si>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</si>
  <si>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</si>
  <si>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</si>
  <si>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</si>
  <si>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</si>
  <si>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</si>
  <si>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</si>
  <si>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</si>
  <si>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</si>
  <si>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</si>
  <si>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</si>
  <si>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</si>
  <si>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</si>
  <si>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</si>
  <si>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</si>
  <si>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</si>
  <si>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</si>
  <si>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</si>
  <si>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</si>
  <si>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</si>
  <si>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</si>
  <si>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</si>
  <si>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</si>
  <si>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</si>
  <si>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</si>
  <si>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</si>
  <si>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</si>
  <si>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</si>
  <si>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</si>
  <si>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</si>
  <si>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</si>
  <si>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</si>
  <si>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</si>
  <si>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</si>
  <si>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</si>
  <si>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</si>
  <si>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</si>
  <si>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</si>
  <si>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</si>
  <si>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</si>
  <si>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</si>
  <si>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</si>
  <si>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</si>
  <si>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</si>
  <si>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</si>
  <si>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</si>
  <si>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</si>
  <si>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</si>
  <si>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</si>
  <si>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</si>
  <si>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</si>
  <si>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</si>
  <si>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</si>
  <si>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</si>
  <si>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</si>
  <si>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</si>
  <si>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</si>
  <si>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</si>
  <si>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</si>
  <si>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</si>
  <si>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</si>
  <si>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</si>
  <si>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</si>
  <si>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</si>
  <si>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</si>
  <si>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</si>
  <si>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</si>
  <si>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</si>
  <si>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</si>
  <si>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</si>
  <si>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</si>
  <si>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</si>
  <si>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</si>
  <si>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</si>
  <si>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</si>
  <si>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</si>
  <si>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</si>
  <si>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</si>
  <si>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</si>
  <si>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</si>
  <si>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</si>
  <si>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</si>
  <si>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</si>
  <si>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</si>
  <si>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</si>
  <si>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</si>
  <si>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</si>
  <si>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</si>
  <si>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</si>
  <si>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</si>
  <si>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</si>
  <si>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</si>
  <si>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</si>
  <si>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</si>
  <si>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</si>
  <si>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</si>
  <si>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</si>
  <si>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</si>
  <si>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</si>
  <si>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</si>
  <si>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</si>
  <si>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</si>
  <si>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</si>
  <si>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</si>
  <si>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</si>
  <si>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</si>
  <si>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</si>
  <si>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</si>
  <si>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</si>
  <si>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</si>
  <si>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</si>
  <si>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</si>
  <si>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</si>
  <si>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</si>
  <si>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</si>
  <si>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</si>
  <si>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</si>
  <si>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</si>
  <si>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</si>
  <si>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</si>
  <si>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</si>
  <si>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</si>
  <si>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</si>
  <si>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</si>
  <si>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</si>
  <si>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</si>
  <si>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</si>
  <si>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</si>
  <si>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</si>
  <si>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</si>
  <si>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</si>
  <si>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</si>
  <si>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</si>
  <si>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</si>
  <si>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</si>
  <si>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</si>
  <si>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</si>
  <si>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</si>
  <si>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</si>
  <si>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</si>
  <si>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</si>
  <si>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</si>
  <si>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</si>
  <si>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</si>
  <si>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</si>
  <si>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</si>
  <si>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</si>
  <si>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</si>
  <si>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</si>
  <si>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</si>
  <si>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</si>
  <si>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</si>
  <si>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</si>
  <si>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</si>
  <si>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</si>
  <si>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</si>
  <si>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</si>
  <si>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</si>
  <si>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</si>
  <si>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</si>
  <si>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</si>
  <si>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</si>
  <si>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</si>
  <si>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</si>
  <si>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</si>
  <si>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</si>
  <si>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</si>
  <si>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</si>
  <si>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</si>
  <si>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</si>
  <si>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</si>
  <si>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</si>
  <si>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</si>
  <si>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</si>
  <si>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</si>
  <si>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</si>
  <si>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</si>
  <si>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</si>
  <si>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</si>
  <si>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</si>
  <si>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</si>
  <si>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</si>
  <si>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</si>
  <si>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</si>
  <si>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</si>
  <si>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</si>
  <si>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</si>
  <si>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</si>
  <si>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</si>
  <si>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</si>
  <si>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</si>
  <si>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</si>
  <si>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</si>
  <si>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</si>
  <si>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</si>
  <si>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</si>
  <si>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</si>
  <si>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</si>
  <si>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</si>
  <si>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</si>
  <si>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</si>
  <si>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</si>
  <si>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</si>
  <si>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</si>
  <si>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</si>
  <si>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</si>
  <si>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</si>
  <si>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</si>
  <si>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</si>
  <si>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</si>
  <si>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</si>
  <si>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</si>
  <si>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</si>
  <si>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</si>
  <si>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</si>
  <si>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</si>
  <si>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</si>
  <si>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</si>
  <si>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</si>
  <si>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</si>
  <si>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</si>
  <si>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</si>
  <si>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</si>
  <si>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</si>
  <si>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</si>
  <si>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</si>
  <si>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</si>
  <si>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</si>
  <si>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</si>
  <si>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</si>
  <si>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</si>
  <si>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</si>
  <si>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</si>
  <si>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</si>
  <si>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</si>
  <si>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</si>
  <si>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</si>
  <si>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</si>
  <si>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</si>
  <si>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</si>
  <si>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</si>
  <si>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</si>
  <si>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</si>
  <si>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</si>
  <si>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</si>
  <si>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</si>
  <si>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</si>
  <si>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</si>
  <si>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</si>
  <si>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</si>
  <si>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</si>
  <si>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</si>
  <si>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</si>
  <si>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</si>
  <si>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</si>
  <si>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</si>
  <si>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</si>
  <si>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</si>
  <si>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</si>
  <si>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</si>
  <si>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</si>
  <si>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</si>
  <si>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</si>
  <si>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</si>
  <si>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</si>
  <si>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</si>
  <si>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</si>
  <si>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</si>
  <si>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</si>
  <si>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</si>
  <si>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</si>
  <si>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</si>
  <si>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</si>
  <si>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</si>
  <si>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</si>
  <si>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</si>
  <si>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</si>
  <si>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</si>
  <si>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</si>
  <si>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</si>
  <si>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</si>
  <si>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</si>
  <si>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</si>
  <si>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</si>
  <si>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</si>
  <si>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</si>
  <si>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</si>
  <si>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</si>
  <si>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</si>
  <si>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</si>
  <si>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</si>
  <si>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</si>
  <si>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</si>
  <si>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</si>
  <si>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</si>
  <si>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</si>
  <si>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</si>
  <si>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</si>
  <si>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</si>
  <si>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</si>
  <si>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</si>
  <si>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</si>
  <si>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</si>
  <si>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</si>
  <si>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</si>
  <si>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</si>
  <si>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</si>
  <si>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</si>
  <si>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</si>
  <si>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</si>
  <si>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</si>
  <si>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</si>
  <si>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</si>
  <si>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</si>
  <si>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</si>
  <si>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</si>
  <si>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</si>
  <si>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</si>
  <si>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</si>
  <si>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</si>
  <si>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</si>
  <si>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</si>
  <si>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</si>
  <si>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</si>
  <si>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</si>
  <si>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</si>
  <si>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</si>
  <si>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</si>
  <si>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</si>
  <si>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</si>
  <si>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</si>
  <si>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</si>
  <si>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</si>
  <si>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</si>
  <si>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</si>
  <si>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</si>
  <si>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</si>
  <si>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</si>
  <si>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</si>
  <si>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</si>
  <si>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</si>
  <si>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</si>
  <si>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</si>
  <si>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</si>
  <si>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</si>
  <si>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</si>
  <si>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</si>
  <si>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</si>
  <si>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</si>
  <si>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</si>
  <si>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</si>
  <si>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</si>
  <si>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</si>
  <si>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</si>
  <si>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</si>
  <si>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</si>
  <si>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</si>
  <si>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</si>
  <si>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</si>
  <si>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</si>
  <si>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</si>
  <si>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</si>
  <si>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</si>
  <si>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</si>
  <si>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</si>
  <si>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</si>
  <si>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</si>
  <si>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</si>
  <si>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</si>
  <si>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</si>
  <si>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</si>
  <si>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</si>
  <si>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</si>
  <si>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</si>
  <si>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</si>
  <si>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</si>
  <si>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</si>
  <si>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</si>
  <si>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</si>
  <si>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</si>
  <si>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</si>
  <si>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</si>
  <si>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</si>
  <si>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</si>
  <si>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</si>
  <si>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</si>
  <si>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</si>
  <si>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</si>
  <si>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</si>
  <si>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</si>
  <si>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</si>
  <si>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</si>
  <si>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</si>
  <si>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</si>
  <si>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</si>
  <si>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</si>
  <si>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</si>
  <si>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</si>
  <si>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</si>
  <si>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</si>
  <si>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</si>
  <si>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</si>
  <si>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</si>
  <si>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</si>
  <si>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</si>
  <si>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</si>
  <si>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</si>
  <si>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</si>
  <si>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</si>
  <si>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</si>
  <si>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</si>
  <si>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</si>
  <si>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</si>
  <si>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</si>
  <si>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</si>
  <si>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</si>
  <si>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</si>
  <si>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</si>
  <si>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</si>
  <si>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</si>
  <si>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</si>
  <si>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</si>
  <si>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</si>
  <si>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</si>
  <si>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</si>
  <si>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</si>
  <si>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</si>
  <si>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</si>
  <si>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</si>
  <si>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</si>
  <si>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</si>
  <si>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</si>
  <si>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</si>
  <si>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</si>
  <si>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</si>
  <si>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</si>
  <si>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</si>
  <si>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</si>
  <si>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</si>
  <si>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</si>
  <si>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</si>
  <si>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</si>
  <si>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</si>
  <si>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</si>
  <si>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</si>
  <si>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</si>
  <si>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</si>
  <si>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</si>
  <si>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</si>
  <si>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</si>
  <si>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</si>
  <si>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</si>
  <si>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</si>
  <si>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</si>
  <si>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</si>
  <si>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</si>
  <si>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</si>
  <si>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</si>
  <si>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</si>
  <si>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</si>
  <si>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</si>
  <si>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</si>
  <si>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</si>
  <si>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</si>
  <si>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</si>
  <si>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</si>
  <si>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</si>
  <si>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</si>
  <si>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</si>
  <si>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</si>
  <si>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</si>
  <si>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</si>
  <si>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</si>
  <si>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</si>
  <si>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</si>
  <si>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</si>
  <si>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</si>
  <si>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</si>
  <si>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</si>
  <si>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</si>
  <si>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</si>
  <si>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</si>
  <si>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</si>
  <si>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</si>
  <si>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</si>
  <si>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</si>
  <si>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</si>
  <si>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</si>
  <si>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</si>
  <si>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</si>
  <si>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</si>
  <si>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</si>
  <si>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</si>
  <si>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</si>
  <si>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</si>
  <si>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</si>
  <si>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</si>
  <si>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</si>
  <si>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</si>
  <si>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</si>
  <si>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</si>
  <si>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</si>
  <si>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</si>
  <si>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</si>
  <si>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</si>
  <si>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</si>
  <si>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</si>
  <si>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</si>
  <si>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</si>
  <si>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</si>
  <si>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</si>
  <si>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</si>
  <si>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</si>
  <si>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</si>
  <si>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</si>
  <si>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</si>
  <si>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</si>
  <si>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</si>
  <si>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</si>
  <si>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</si>
  <si>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</si>
  <si>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</si>
  <si>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</si>
  <si>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</si>
  <si>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</si>
  <si>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</si>
  <si>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</si>
  <si>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</si>
  <si>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</si>
  <si>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</si>
  <si>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</si>
  <si>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</si>
  <si>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</si>
  <si>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</si>
  <si>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</si>
  <si>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</si>
  <si>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</si>
  <si>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</si>
  <si>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</si>
  <si>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</si>
  <si>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</si>
  <si>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</si>
  <si>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</si>
  <si>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</si>
  <si>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</si>
  <si>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</si>
  <si>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</si>
  <si>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</si>
  <si>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</si>
  <si>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</si>
  <si>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</si>
  <si>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</si>
  <si>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</si>
  <si>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</si>
  <si>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</si>
  <si>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</si>
  <si>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</si>
  <si>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</si>
  <si>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</si>
  <si>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</si>
  <si>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</si>
  <si>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</si>
  <si>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</si>
  <si>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</si>
  <si>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</si>
  <si>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</si>
  <si>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</si>
  <si>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</si>
  <si>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</si>
  <si>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</si>
  <si>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</si>
  <si>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</si>
  <si>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</si>
  <si>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</si>
  <si>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</si>
  <si>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</si>
  <si>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</si>
  <si>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</si>
  <si>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</si>
  <si>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</si>
  <si>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</si>
  <si>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</si>
  <si>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</si>
  <si>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</si>
  <si>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</si>
  <si>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</si>
  <si>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</si>
  <si>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</si>
  <si>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</si>
  <si>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</si>
  <si>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</si>
  <si>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</si>
  <si>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</si>
  <si>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</si>
  <si>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</si>
  <si>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</si>
  <si>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</si>
  <si>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</si>
  <si>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</si>
  <si>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</si>
  <si>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</si>
  <si>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</si>
  <si>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</si>
  <si>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</si>
  <si>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</si>
  <si>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</si>
  <si>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</si>
  <si>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</si>
  <si>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</si>
  <si>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</si>
  <si>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</si>
  <si>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</si>
  <si>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</si>
  <si>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</si>
  <si>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</si>
  <si>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</si>
  <si>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</si>
  <si>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</si>
  <si>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</si>
  <si>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</si>
  <si>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</si>
  <si>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</si>
  <si>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</si>
  <si>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</si>
  <si>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</si>
  <si>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</si>
  <si>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</si>
  <si>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</si>
  <si>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</si>
  <si>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</si>
  <si>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</si>
  <si>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</si>
  <si>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</si>
  <si>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</si>
  <si>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</si>
  <si>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</si>
  <si>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</si>
  <si>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</si>
  <si>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</si>
  <si>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</si>
  <si>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</si>
  <si>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</si>
  <si>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</si>
  <si>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</si>
  <si>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</si>
  <si>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</si>
  <si>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</si>
  <si>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</si>
  <si>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</si>
  <si>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</si>
  <si>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</si>
  <si>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</si>
  <si>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</si>
  <si>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</si>
  <si>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</si>
  <si>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</si>
  <si>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</si>
  <si>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</si>
  <si>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</si>
  <si>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</si>
  <si>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</si>
  <si>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</si>
  <si>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</si>
  <si>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</si>
  <si>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</si>
  <si>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</si>
  <si>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</si>
  <si>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</si>
  <si>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</si>
  <si>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</si>
  <si>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</si>
  <si>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</si>
  <si>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</si>
  <si>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</si>
  <si>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</si>
  <si>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</si>
  <si>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</si>
  <si>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</si>
  <si>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</si>
  <si>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</si>
  <si>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</si>
  <si>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</si>
  <si>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</si>
  <si>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</si>
  <si>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</si>
  <si>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</si>
  <si>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</si>
  <si>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</si>
  <si>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</si>
  <si>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</si>
  <si>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</si>
  <si>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</si>
  <si>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</si>
  <si>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</si>
  <si>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</si>
  <si>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</si>
  <si>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</si>
  <si>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</si>
  <si>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</si>
  <si>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</si>
  <si>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</si>
  <si>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</si>
  <si>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</si>
  <si>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</si>
  <si>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</si>
  <si>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</si>
  <si>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</si>
  <si>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</si>
  <si>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</si>
  <si>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</si>
  <si>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</si>
  <si>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</si>
  <si>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</si>
  <si>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</si>
  <si>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</si>
  <si>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</si>
  <si>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</si>
  <si>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</si>
  <si>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</si>
  <si>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</si>
  <si>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</si>
  <si>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</si>
  <si>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</si>
  <si>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</si>
  <si>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</si>
  <si>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</si>
  <si>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</si>
  <si>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</si>
  <si>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</si>
  <si>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</si>
  <si>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</si>
  <si>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</si>
  <si>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</si>
  <si>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</si>
  <si>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</si>
  <si>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</si>
  <si>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</si>
  <si>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</si>
  <si>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</si>
  <si>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</si>
  <si>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</si>
  <si>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</si>
  <si>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</si>
  <si>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</si>
  <si>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</si>
  <si>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</si>
  <si>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</si>
  <si>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</si>
  <si>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</si>
  <si>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</si>
  <si>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</si>
  <si>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</si>
  <si>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</si>
  <si>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</si>
  <si>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</si>
  <si>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</si>
  <si>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</si>
  <si>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</si>
  <si>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</si>
  <si>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</si>
  <si>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</si>
  <si>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</si>
  <si>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</si>
  <si>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</si>
  <si>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</si>
  <si>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</si>
  <si>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</si>
  <si>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</si>
  <si>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</si>
  <si>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</si>
  <si>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</si>
  <si>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</si>
  <si>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</si>
  <si>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</si>
  <si>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</si>
  <si>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</si>
  <si>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</si>
  <si>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</si>
  <si>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</si>
  <si>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</si>
  <si>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</si>
  <si>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</si>
  <si>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</si>
  <si>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</si>
  <si>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</si>
  <si>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</si>
  <si>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</si>
  <si>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</si>
  <si>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</si>
  <si>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</si>
  <si>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</si>
  <si>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</si>
  <si>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</si>
  <si>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</si>
  <si>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</si>
  <si>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</si>
  <si>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</si>
  <si>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</si>
  <si>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</si>
  <si>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</si>
  <si>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</si>
  <si>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</si>
  <si>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</si>
  <si>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</si>
  <si>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</si>
  <si>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</si>
  <si>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</si>
  <si>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</si>
  <si>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</si>
  <si>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</si>
  <si>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</si>
  <si>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</si>
  <si>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</si>
  <si>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</si>
  <si>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</si>
  <si>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</si>
  <si>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</si>
  <si>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</si>
  <si>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</si>
  <si>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</si>
  <si>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</si>
  <si>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</si>
  <si>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</si>
  <si>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</si>
  <si>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</si>
  <si>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</si>
  <si>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</si>
  <si>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</si>
  <si>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</si>
  <si>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</si>
  <si>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</si>
  <si>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</si>
  <si>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</si>
  <si>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</si>
  <si>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</si>
  <si>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</si>
  <si>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</si>
  <si>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</si>
  <si>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</si>
  <si>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</si>
  <si>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</si>
  <si>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</si>
  <si>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</si>
  <si>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</si>
  <si>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</si>
  <si>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</si>
  <si>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</si>
  <si>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</si>
  <si>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</si>
  <si>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</si>
  <si>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</si>
  <si>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</si>
  <si>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</si>
  <si>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</si>
  <si>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</si>
  <si>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</si>
  <si>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</si>
  <si>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</si>
  <si>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</si>
  <si>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</si>
  <si>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</si>
  <si>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</si>
  <si>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</si>
  <si>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</si>
  <si>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</si>
  <si>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</si>
  <si>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</si>
  <si>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</si>
  <si>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</si>
  <si>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</si>
  <si>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</si>
  <si>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</si>
  <si>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</si>
  <si>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</si>
  <si>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</si>
  <si>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</si>
  <si>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</si>
  <si>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</si>
  <si>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</si>
  <si>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</si>
  <si>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</si>
  <si>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</si>
  <si>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</si>
  <si>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</si>
  <si>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</si>
  <si>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</si>
  <si>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</si>
  <si>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</si>
  <si>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</si>
  <si>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</si>
  <si>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</si>
  <si>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</si>
  <si>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</si>
  <si>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</si>
  <si>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</si>
  <si>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</si>
  <si>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</si>
  <si>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</si>
  <si>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</si>
  <si>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</si>
  <si>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</si>
  <si>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</si>
  <si>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</si>
  <si>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</si>
  <si>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</si>
  <si>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</si>
  <si>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</si>
  <si>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</si>
  <si>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</si>
  <si>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</si>
  <si>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</si>
  <si>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</si>
  <si>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</si>
  <si>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</si>
  <si>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</si>
  <si>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</si>
  <si>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</si>
  <si>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</si>
  <si>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</si>
  <si>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</si>
  <si>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</si>
  <si>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</si>
  <si>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</si>
  <si>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</si>
  <si>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</si>
  <si>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</si>
  <si>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</si>
  <si>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</si>
  <si>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</si>
  <si>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</si>
  <si>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</si>
  <si>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</si>
  <si>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</si>
  <si>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</si>
  <si>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</si>
  <si>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</si>
  <si>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</si>
  <si>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</si>
  <si>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</si>
  <si>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</si>
  <si>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</si>
  <si>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</si>
  <si>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</si>
  <si>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</si>
  <si>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</si>
  <si>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</si>
  <si>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</si>
  <si>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</si>
  <si>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</si>
  <si>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</si>
  <si>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</si>
  <si>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</si>
  <si>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</si>
  <si>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</si>
  <si>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</si>
  <si>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</si>
  <si>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</si>
  <si>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</si>
  <si>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</si>
  <si>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</si>
  <si>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</si>
  <si>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</si>
  <si>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</si>
  <si>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</si>
  <si>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</si>
  <si>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</si>
  <si>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</si>
  <si>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</si>
  <si>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</si>
  <si>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</si>
  <si>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</si>
  <si>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</si>
  <si>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</si>
  <si>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</si>
  <si>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</si>
  <si>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</si>
  <si>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</si>
  <si>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</si>
  <si>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</si>
  <si>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</si>
  <si>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</si>
  <si>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</si>
  <si>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</si>
  <si>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</si>
  <si>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</si>
  <si>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</si>
  <si>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</si>
  <si>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</si>
  <si>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</si>
  <si>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</si>
  <si>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</si>
  <si>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</si>
  <si>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</si>
  <si>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</si>
  <si>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</si>
  <si>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</si>
  <si>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</si>
  <si>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</si>
  <si>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</si>
  <si>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</si>
  <si>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</si>
  <si>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</si>
  <si>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</si>
  <si>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</si>
  <si>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</si>
  <si>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</si>
  <si>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</si>
  <si>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</si>
  <si>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</si>
  <si>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</si>
  <si>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</si>
  <si>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</si>
  <si>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</si>
  <si>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</si>
  <si>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</si>
  <si>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</si>
  <si>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</si>
  <si>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</si>
  <si>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</si>
  <si>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</si>
  <si>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</si>
  <si>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</si>
  <si>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</si>
  <si>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</si>
  <si>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</si>
  <si>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</si>
  <si>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</si>
  <si>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</si>
  <si>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</si>
  <si>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</si>
  <si>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</si>
  <si>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</si>
  <si>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</si>
  <si>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</si>
  <si>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</si>
  <si>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</si>
  <si>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</si>
  <si>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</si>
  <si>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</si>
  <si>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</si>
  <si>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</si>
  <si>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</si>
  <si>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</si>
  <si>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</si>
  <si>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</si>
  <si>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</si>
  <si>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</si>
  <si>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</si>
  <si>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</si>
  <si>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</si>
  <si>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</si>
  <si>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</si>
  <si>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</si>
  <si>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</si>
  <si>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</si>
  <si>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</si>
  <si>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</si>
  <si>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</si>
  <si>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</si>
  <si>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</si>
  <si>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</si>
  <si>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</si>
  <si>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</si>
  <si>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</si>
  <si>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</si>
  <si>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</si>
  <si>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</si>
  <si>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</si>
  <si>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</si>
  <si>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</si>
  <si>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</si>
  <si>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</si>
  <si>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</si>
  <si>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</si>
  <si>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</si>
  <si>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</si>
  <si>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</si>
  <si>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</si>
  <si>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</si>
  <si>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</si>
  <si>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</si>
  <si>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</si>
  <si>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</si>
  <si>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</si>
  <si>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</si>
  <si>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</si>
  <si>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</si>
  <si>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</si>
  <si>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</si>
  <si>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</si>
  <si>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</si>
  <si>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</si>
  <si>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</si>
  <si>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</si>
  <si>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</si>
  <si>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</si>
  <si>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</si>
  <si>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</si>
  <si>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</si>
  <si>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</si>
  <si>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</si>
  <si>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</si>
  <si>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</si>
  <si>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</si>
  <si>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</si>
  <si>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</si>
  <si>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</si>
  <si>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</si>
  <si>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</si>
  <si>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</si>
  <si>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</si>
  <si>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</si>
  <si>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</si>
  <si>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</si>
  <si>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</si>
  <si>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</si>
  <si>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</si>
  <si>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</si>
  <si>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</si>
  <si>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</si>
  <si>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</si>
  <si>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</si>
  <si>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</si>
  <si>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</si>
  <si>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</si>
  <si>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</si>
  <si>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</si>
  <si>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</si>
  <si>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</si>
  <si>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</si>
  <si>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</si>
  <si>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</si>
  <si>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</si>
  <si>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</si>
  <si>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</si>
  <si>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</si>
  <si>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</si>
  <si>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</si>
  <si>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</si>
  <si>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</si>
  <si>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</si>
  <si>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</si>
  <si>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</si>
  <si>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</si>
  <si>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</si>
  <si>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</si>
  <si>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</si>
  <si>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</si>
  <si>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</si>
  <si>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</si>
  <si>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</si>
  <si>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</si>
  <si>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</si>
  <si>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</si>
  <si>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</si>
  <si>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</si>
  <si>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</si>
  <si>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</si>
  <si>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</si>
  <si>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</si>
  <si>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</si>
  <si>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</si>
  <si>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</si>
  <si>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</si>
  <si>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</si>
  <si>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</si>
  <si>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</si>
  <si>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</si>
  <si>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</si>
  <si>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</si>
  <si>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</si>
  <si>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</si>
  <si>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</si>
  <si>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</si>
  <si>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</si>
  <si>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</si>
  <si>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</si>
  <si>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</si>
  <si>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</si>
  <si>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</si>
  <si>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</si>
  <si>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</si>
  <si>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</si>
  <si>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</si>
  <si>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</si>
  <si>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</si>
  <si>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</si>
  <si>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</si>
  <si>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</si>
  <si>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</si>
  <si>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</si>
  <si>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</si>
  <si>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</si>
  <si>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</si>
  <si>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</si>
  <si>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</si>
  <si>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</si>
  <si>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</si>
  <si>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</si>
  <si>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</si>
  <si>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</si>
  <si>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</si>
  <si>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</si>
  <si>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</si>
  <si>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</si>
  <si>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</si>
  <si>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</si>
  <si>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</si>
  <si>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</si>
  <si>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</si>
  <si>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</si>
  <si>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</si>
  <si>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</si>
  <si>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</si>
  <si>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</si>
  <si>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</si>
  <si>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</si>
  <si>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</si>
  <si>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</si>
  <si>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</si>
  <si>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</si>
  <si>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</si>
  <si>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</si>
  <si>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</si>
  <si>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</si>
  <si>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</si>
  <si>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</si>
  <si>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</si>
  <si>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</si>
  <si>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</si>
  <si>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</si>
  <si>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</si>
  <si>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</si>
  <si>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</si>
  <si>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</si>
  <si>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</si>
  <si>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</si>
  <si>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</si>
  <si>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</si>
  <si>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</si>
  <si>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</si>
  <si>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</si>
  <si>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</si>
  <si>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</si>
  <si>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</si>
  <si>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</si>
  <si>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</si>
  <si>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</si>
  <si>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</si>
  <si>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</si>
  <si>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</si>
  <si>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</si>
  <si>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</si>
  <si>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</si>
  <si>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</si>
  <si>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</si>
  <si>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</si>
  <si>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</si>
  <si>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</si>
  <si>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</si>
  <si>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</si>
  <si>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</si>
  <si>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</si>
  <si>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</si>
  <si>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</si>
  <si>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</si>
  <si>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</si>
  <si>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</si>
  <si>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</si>
  <si>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</si>
  <si>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</si>
  <si>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</si>
  <si>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</si>
  <si>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</si>
  <si>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</si>
  <si>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</si>
  <si>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</si>
  <si>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</si>
  <si>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</si>
  <si>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</si>
  <si>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</si>
  <si>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</si>
  <si>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</si>
  <si>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</si>
  <si>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</si>
  <si>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</si>
  <si>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</si>
  <si>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</si>
  <si>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</si>
  <si>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</si>
  <si>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</si>
  <si>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</si>
  <si>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</si>
  <si>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</si>
  <si>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</si>
  <si>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</si>
  <si>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</si>
  <si>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</si>
  <si>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</si>
  <si>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</si>
  <si>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</si>
  <si>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</si>
  <si>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</si>
  <si>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</si>
  <si>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</si>
  <si>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</si>
  <si>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</si>
  <si>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</si>
  <si>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</si>
  <si>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</si>
  <si>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</si>
  <si>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</si>
  <si>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</si>
  <si>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</si>
  <si>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</si>
  <si>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</si>
  <si>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</si>
  <si>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</si>
  <si>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</si>
  <si>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</si>
  <si>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</si>
  <si>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</si>
  <si>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</si>
  <si>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</si>
  <si>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</si>
  <si>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</si>
  <si>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</si>
  <si>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</si>
  <si>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</si>
  <si>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</si>
  <si>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</si>
  <si>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</si>
  <si>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</si>
  <si>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</si>
  <si>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</si>
  <si>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</si>
  <si>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</si>
  <si>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</si>
  <si>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</si>
  <si>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</si>
  <si>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</si>
  <si>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</si>
  <si>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</si>
  <si>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</si>
  <si>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</si>
  <si>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</si>
  <si>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</si>
  <si>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</si>
  <si>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</si>
  <si>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</si>
  <si>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</si>
  <si>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</si>
  <si>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</si>
  <si>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</si>
  <si>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</si>
  <si>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</si>
  <si>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</si>
  <si>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</si>
  <si>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</si>
  <si>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</si>
  <si>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</si>
  <si>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</si>
  <si>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</si>
  <si>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</si>
  <si>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</si>
  <si>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</si>
  <si>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</si>
  <si>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</si>
  <si>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</si>
  <si>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</si>
  <si>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</si>
  <si>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</si>
  <si>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</si>
  <si>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</si>
  <si>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</si>
  <si>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</si>
  <si>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</si>
  <si>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</si>
  <si>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</si>
  <si>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</si>
  <si>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</si>
  <si>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</si>
  <si>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</si>
  <si>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</si>
  <si>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</si>
  <si>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</si>
  <si>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</si>
  <si>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</si>
  <si>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</si>
  <si>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</si>
  <si>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</si>
  <si>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</si>
  <si>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</si>
  <si>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</si>
  <si>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</si>
  <si>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</si>
  <si>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</si>
  <si>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</si>
  <si>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</si>
  <si>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</si>
  <si>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</si>
  <si>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</si>
  <si>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</si>
  <si>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</si>
  <si>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</si>
  <si>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</si>
  <si>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</si>
  <si>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</si>
  <si>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</si>
  <si>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</si>
  <si>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</si>
  <si>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</si>
  <si>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</si>
  <si>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</si>
  <si>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</si>
  <si>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</si>
  <si>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</si>
  <si>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</si>
  <si>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</si>
  <si>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</si>
  <si>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</si>
  <si>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</si>
  <si>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</si>
  <si>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</si>
  <si>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</si>
  <si>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</si>
  <si>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</si>
  <si>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</si>
  <si>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</si>
  <si>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</si>
  <si>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</si>
  <si>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</si>
  <si>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</si>
  <si>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</si>
  <si>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</si>
  <si>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</si>
  <si>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</si>
  <si>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</si>
  <si>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</si>
  <si>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</si>
  <si>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</si>
  <si>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</si>
  <si>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</si>
  <si>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</si>
  <si>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</si>
  <si>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</si>
  <si>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</si>
  <si>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</si>
  <si>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</si>
  <si>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</si>
  <si>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</si>
  <si>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</si>
  <si>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</si>
  <si>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</si>
  <si>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</si>
  <si>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</si>
  <si>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</si>
  <si>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</si>
  <si>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</si>
  <si>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</si>
  <si>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</si>
  <si>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</si>
  <si>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</si>
  <si>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</si>
  <si>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</si>
  <si>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</si>
  <si>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</si>
  <si>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</si>
  <si>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</si>
  <si>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</si>
  <si>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</si>
  <si>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</si>
  <si>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</si>
  <si>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</si>
  <si>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</si>
  <si>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</si>
  <si>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</si>
  <si>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</si>
  <si>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</si>
  <si>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</si>
  <si>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</si>
  <si>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</si>
  <si>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</si>
  <si>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</si>
  <si>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</si>
  <si>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</si>
  <si>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</si>
  <si>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</si>
  <si>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</si>
  <si>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</si>
  <si>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</si>
  <si>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</si>
  <si>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</si>
  <si>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</si>
  <si>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</si>
  <si>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</si>
  <si>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</si>
  <si>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</si>
  <si>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</si>
  <si>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</si>
  <si>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</si>
  <si>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</si>
  <si>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</si>
  <si>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</si>
  <si>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</si>
  <si>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</si>
  <si>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</si>
  <si>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</si>
  <si>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</si>
  <si>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</si>
  <si>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</si>
  <si>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</si>
  <si>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</si>
  <si>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</si>
  <si>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</si>
  <si>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</si>
  <si>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</si>
  <si>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</si>
  <si>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</si>
  <si>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</si>
  <si>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</si>
  <si>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</si>
  <si>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</si>
  <si>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</si>
  <si>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</si>
  <si>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</si>
  <si>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</si>
  <si>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</si>
  <si>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</si>
  <si>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</si>
  <si>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</si>
  <si>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</si>
  <si>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</si>
  <si>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</si>
  <si>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</si>
  <si>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</si>
  <si>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</si>
  <si>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</si>
  <si>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</si>
  <si>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</si>
  <si>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</si>
  <si>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</si>
  <si>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</si>
  <si>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</si>
  <si>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</si>
  <si>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</si>
  <si>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</si>
  <si>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</si>
  <si>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</si>
  <si>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</si>
  <si>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</si>
  <si>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</si>
  <si>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</si>
  <si>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</si>
  <si>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</si>
  <si>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</si>
  <si>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</si>
  <si>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</si>
  <si>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</si>
  <si>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</si>
  <si>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</si>
  <si>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</si>
  <si>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</si>
  <si>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</si>
  <si>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</si>
  <si>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</si>
  <si>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</si>
  <si>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</si>
  <si>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</si>
  <si>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</si>
  <si>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</si>
  <si>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</si>
  <si>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</si>
  <si>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</si>
  <si>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</si>
  <si>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</si>
  <si>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</si>
  <si>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</si>
  <si>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</si>
  <si>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</si>
  <si>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</si>
  <si>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</si>
  <si>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</si>
  <si>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</si>
  <si>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</si>
  <si>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</si>
  <si>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</si>
  <si>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</si>
  <si>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</si>
  <si>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</si>
  <si>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</si>
  <si>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</si>
  <si>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</si>
  <si>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</si>
  <si>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</si>
  <si>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</si>
  <si>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</si>
  <si>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</si>
  <si>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</si>
  <si>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</si>
  <si>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</si>
  <si>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</si>
  <si>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</si>
  <si>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</si>
  <si>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</si>
  <si>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</si>
  <si>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</si>
  <si>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</si>
  <si>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</si>
  <si>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</si>
  <si>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</si>
  <si>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</si>
  <si>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</si>
  <si>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</si>
  <si>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</si>
  <si>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</si>
  <si>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</si>
  <si>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</si>
  <si>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</si>
  <si>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</si>
  <si>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</si>
  <si>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</si>
  <si>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</si>
  <si>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</si>
  <si>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</si>
  <si>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</si>
  <si>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</si>
  <si>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</si>
  <si>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</si>
  <si>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</si>
  <si>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</si>
  <si>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</si>
  <si>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</si>
  <si>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</si>
  <si>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</si>
  <si>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</si>
  <si>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</si>
  <si>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</si>
  <si>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</si>
  <si>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</si>
  <si>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</si>
  <si>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</si>
  <si>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</si>
  <si>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</si>
  <si>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</si>
  <si>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</si>
  <si>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</si>
  <si>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</si>
  <si>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</si>
  <si>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</si>
  <si>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</si>
  <si>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</si>
  <si>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</si>
  <si>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</si>
  <si>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</si>
  <si>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</si>
  <si>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</si>
  <si>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</si>
  <si>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</si>
  <si>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</si>
  <si>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</si>
  <si>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</si>
  <si>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</si>
  <si>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</si>
  <si>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</si>
  <si>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</si>
  <si>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</si>
  <si>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</si>
  <si>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</si>
  <si>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</si>
  <si>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</si>
  <si>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</si>
  <si>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</si>
  <si>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</si>
  <si>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</si>
  <si>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</si>
  <si>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</si>
  <si>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</si>
  <si>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</si>
  <si>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</si>
  <si>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</si>
  <si>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</si>
  <si>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</si>
  <si>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</si>
  <si>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</si>
  <si>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</si>
  <si>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</si>
  <si>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</si>
  <si>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</si>
  <si>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</si>
  <si>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</si>
  <si>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</si>
  <si>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</si>
  <si>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</si>
  <si>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</si>
  <si>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</si>
  <si>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</si>
  <si>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</si>
  <si>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</si>
  <si>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</si>
  <si>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</si>
  <si>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</si>
  <si>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</si>
  <si>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</si>
  <si>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</si>
  <si>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</si>
  <si>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</si>
  <si>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</si>
  <si>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</si>
  <si>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</si>
  <si>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</si>
  <si>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</si>
  <si>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</si>
  <si>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</si>
  <si>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</si>
  <si>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</si>
  <si>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</si>
  <si>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</si>
  <si>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</si>
  <si>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</si>
  <si>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</si>
  <si>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</si>
  <si>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</si>
  <si>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</si>
  <si>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</si>
  <si>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</si>
  <si>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</si>
  <si>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</si>
  <si>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</si>
  <si>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</si>
  <si>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</si>
  <si>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</si>
  <si>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</si>
  <si>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</si>
  <si>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</si>
  <si>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</si>
  <si>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</si>
  <si>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</si>
  <si>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</si>
  <si>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</si>
  <si>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</si>
  <si>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</si>
  <si>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</si>
  <si>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</si>
  <si>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</si>
  <si>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</si>
  <si>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</si>
  <si>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</si>
  <si>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</si>
  <si>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</si>
  <si>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</si>
  <si>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</si>
  <si>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</si>
  <si>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</si>
  <si>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</si>
  <si>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</si>
  <si>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</si>
  <si>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</si>
  <si>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</si>
  <si>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</si>
  <si>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</si>
  <si>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</si>
  <si>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</si>
  <si>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</si>
  <si>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</si>
  <si>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</si>
  <si>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</si>
  <si>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</si>
  <si>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</si>
  <si>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</si>
  <si>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</si>
  <si>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</si>
  <si>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</si>
  <si>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</si>
  <si>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</si>
  <si>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</si>
  <si>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</si>
  <si>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</si>
  <si>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</si>
  <si>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</si>
  <si>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</si>
  <si>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</si>
  <si>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</si>
  <si>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</si>
  <si>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</si>
  <si>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</si>
  <si>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</si>
  <si>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</si>
  <si>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</si>
  <si>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</si>
  <si>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</si>
  <si>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</si>
  <si>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</si>
  <si>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</si>
  <si>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</si>
  <si>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</si>
  <si>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</si>
  <si>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</si>
  <si>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</si>
  <si>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</si>
  <si>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</si>
  <si>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</si>
  <si>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</si>
  <si>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</si>
  <si>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</si>
  <si>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</si>
  <si>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</si>
  <si>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</si>
  <si>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</si>
  <si>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</si>
  <si>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</si>
  <si>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</si>
  <si>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</si>
  <si>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</si>
  <si>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</si>
  <si>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</si>
  <si>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</si>
  <si>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</si>
  <si>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</si>
  <si>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</si>
  <si>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</si>
  <si>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</si>
  <si>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</si>
  <si>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</si>
  <si>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</si>
  <si>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</si>
  <si>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</si>
  <si>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</si>
  <si>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</si>
  <si>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</si>
  <si>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</si>
  <si>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</si>
  <si>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</si>
  <si>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</si>
  <si>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</si>
  <si>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</si>
  <si>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</si>
  <si>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</si>
  <si>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</si>
  <si>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</si>
  <si>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</si>
  <si>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</si>
  <si>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</si>
  <si>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</si>
  <si>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</si>
  <si>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</si>
  <si>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</si>
  <si>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</si>
  <si>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</si>
  <si>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</si>
  <si>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</si>
  <si>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</si>
  <si>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</si>
  <si>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</si>
  <si>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</si>
  <si>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</si>
  <si>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</si>
  <si>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</si>
  <si>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</si>
  <si>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</si>
  <si>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</si>
  <si>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</si>
  <si>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</si>
  <si>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</si>
  <si>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</si>
  <si>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</si>
  <si>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</si>
  <si>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</si>
  <si>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</si>
  <si>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</si>
  <si>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</si>
  <si>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</si>
  <si>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</si>
  <si>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</si>
  <si>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</si>
  <si>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</si>
  <si>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</si>
  <si>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</si>
  <si>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</si>
  <si>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</si>
  <si>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</si>
  <si>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</si>
  <si>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</si>
  <si>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</si>
  <si>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</si>
  <si>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</si>
  <si>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</si>
  <si>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</si>
  <si>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</si>
  <si>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</si>
  <si>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</si>
  <si>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</si>
  <si>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</si>
  <si>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</si>
  <si>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</si>
  <si>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</si>
  <si>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</si>
  <si>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</si>
  <si>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</si>
  <si>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</si>
  <si>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</si>
  <si>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</si>
  <si>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</si>
  <si>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</si>
  <si>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</si>
  <si>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</si>
  <si>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</si>
  <si>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</si>
  <si>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</si>
  <si>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</si>
  <si>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</si>
  <si>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</si>
  <si>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</si>
  <si>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</si>
  <si>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</si>
  <si>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</si>
  <si>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</si>
  <si>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</si>
  <si>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</si>
  <si>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</si>
  <si>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</si>
  <si>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</si>
  <si>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</si>
  <si>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</si>
  <si>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</si>
  <si>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</si>
  <si>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</si>
  <si>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</si>
  <si>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</si>
  <si>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</si>
  <si>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</si>
  <si>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</si>
  <si>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</si>
  <si>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</si>
  <si>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</si>
  <si>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</si>
  <si>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</si>
  <si>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</si>
  <si>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</si>
  <si>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</si>
  <si>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</si>
  <si>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</si>
  <si>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</si>
  <si>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</si>
  <si>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</si>
  <si>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</si>
  <si>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</si>
  <si>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</si>
  <si>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</si>
  <si>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</si>
  <si>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</si>
  <si>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</si>
  <si>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</si>
  <si>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</si>
  <si>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</si>
  <si>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</si>
  <si>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</si>
  <si>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</si>
  <si>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</si>
  <si>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</si>
  <si>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</si>
  <si>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</si>
  <si>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</si>
  <si>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</si>
  <si>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</si>
  <si>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</si>
  <si>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</si>
  <si>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</si>
  <si>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</si>
  <si>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</si>
  <si>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</si>
  <si>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</si>
  <si>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</si>
  <si>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</si>
  <si>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</si>
  <si>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</si>
  <si>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</si>
  <si>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</si>
  <si>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</si>
  <si>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</si>
  <si>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</si>
  <si>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</si>
  <si>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</si>
  <si>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</si>
  <si>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</si>
  <si>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</si>
  <si>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</si>
  <si>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</si>
  <si>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</si>
  <si>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</si>
  <si>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</si>
  <si>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</si>
  <si>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</si>
  <si>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</si>
  <si>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</si>
  <si>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</si>
  <si>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</si>
  <si>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</si>
  <si>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</si>
  <si>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</si>
  <si>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</si>
  <si>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</si>
  <si>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</si>
  <si>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</si>
  <si>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</si>
  <si>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</si>
  <si>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</si>
  <si>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</si>
  <si>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</si>
  <si>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</si>
  <si>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</si>
  <si>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</si>
  <si>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</si>
  <si>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</si>
  <si>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</si>
  <si>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</si>
  <si>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</si>
  <si>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</si>
  <si>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</si>
  <si>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</si>
  <si>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</si>
  <si>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</si>
  <si>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</si>
  <si>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</si>
  <si>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</si>
  <si>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</si>
  <si>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</si>
  <si>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</si>
  <si>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</si>
  <si>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</si>
  <si>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</si>
  <si>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</si>
  <si>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</si>
  <si>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</si>
  <si>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</si>
  <si>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</si>
  <si>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</si>
  <si>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</si>
  <si>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</si>
  <si>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</si>
  <si>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</si>
  <si>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</si>
  <si>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</si>
  <si>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</si>
  <si>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</si>
  <si>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</si>
  <si>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</si>
  <si>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</si>
  <si>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</si>
  <si>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</si>
  <si>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</si>
  <si>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</si>
  <si>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</si>
  <si>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</si>
  <si>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</si>
  <si>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</si>
  <si>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</si>
  <si>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</si>
  <si>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</si>
  <si>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</si>
  <si>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</si>
  <si>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</si>
  <si>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</si>
  <si>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</si>
  <si>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</si>
  <si>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30mins</t>
  </si>
  <si>
    <t>PCM-20251007-00000521</t>
  </si>
  <si>
    <t>Site Restored by PG</t>
  </si>
  <si>
    <t>PCM-20251007-00000741</t>
  </si>
  <si>
    <t>ETA 10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</si>
  <si>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</si>
  <si>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</si>
  <si>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</si>
  <si>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</si>
  <si>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</si>
  <si>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</si>
  <si>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</si>
  <si>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</si>
  <si>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</si>
  <si>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</si>
  <si>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NO PCM</t>
  </si>
  <si>
    <t>Site ACCESS ISSUE AS   located at Al Qattan Tourist Village with limited access</t>
  </si>
  <si>
    <t>PCM-20251007-00000712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</si>
  <si>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</si>
  <si>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</si>
  <si>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</si>
  <si>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</si>
  <si>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PCM-20251007-00000652</t>
  </si>
  <si>
    <t xml:space="preserve">EM Team at site </t>
  </si>
  <si>
    <t>TT-20251006-02170</t>
  </si>
  <si>
    <t xml:space="preserve">EM team need 20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</si>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</sst>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23"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
    <sortCondition ref="H1:H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2" totalsRowShown="0" headerRowDxfId="157" dataDxfId="156" headerRowBorderDxfId="154" tableBorderDxfId="155" totalsRowBorderDxfId="153">
  <autoFilter ref="A1:CJ2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5" totalsRowShown="0" headerRowDxfId="48" dataDxfId="47" headerRowBorderDxfId="45" tableBorderDxfId="46" totalsRowBorderDxfId="44">
  <autoFilter ref="A1:L4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1" totalsRowShown="0" headerRowDxfId="31" dataDxfId="30" headerRowBorderDxfId="28" tableBorderDxfId="29">
  <autoFilter ref="A1:L1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2"/>
  <sheetViews>
    <sheetView workbookViewId="0">
      <selection activeCell="E10" sqref="E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274.4023307870375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93"/>
      <c r="E3" s="65"/>
      <c r="F3" s="66"/>
      <c r="G3" s="67">
        <f ca="1">IFERROR(NOW()-F3,"")</f>
        <v>45937.350756712964</v>
      </c>
      <c r="H3" s="68"/>
      <c r="I3" s="73" t="str">
        <f>IFERROR(VLOOKUP(D3,DB!A:F,6,0),"")</f>
        <v/>
      </c>
      <c r="J3" s="73" t="str">
        <f>IFERROR(VLOOKUP(D3,DB!A:G,7,0),"")</f>
        <v/>
      </c>
      <c r="K3" s="69"/>
      <c r="L3" s="70" t="str">
        <f>IFERROR(VLOOKUP(D3,DB!A:I,9,0),"")</f>
        <v/>
      </c>
    </row>
    <row r="4" spans="1:12" ht="15" customHeight="1">
      <c r="A4" s="63"/>
      <c r="B4" s="73" t="str">
        <f>IFERROR(VLOOKUP(D4,DB!A:K,11,0),"")</f>
        <v/>
      </c>
      <c r="C4" s="64"/>
      <c r="D4" s="93"/>
      <c r="E4" s="65"/>
      <c r="F4" s="66"/>
      <c r="G4" s="67">
        <f ca="1">IFERROR(NOW()-F4,"")</f>
        <v>45937.350756712964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45937.350756712964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45937.350756712964</v>
      </c>
      <c r="H6" s="68"/>
      <c r="I6" s="73" t="str">
        <f>IFERROR(VLOOKUP(D6,DB!A:F,6,0),"")</f>
        <v/>
      </c>
      <c r="J6" s="73" t="str">
        <f>IFERROR(VLOOKUP(D6,DB!A:G,7,0),"")</f>
        <v/>
      </c>
      <c r="K6" s="69"/>
      <c r="L6" s="70" t="str">
        <f>IFERROR(VLOOKUP(D6,DB!A:I,9,0),"")</f>
        <v/>
      </c>
    </row>
    <row r="7" spans="1:12" ht="15" customHeight="1">
      <c r="A7" s="156"/>
      <c r="B7" s="157" t="str">
        <f>IFERROR(VLOOKUP(D7,DB!A:K,11,0),"")</f>
        <v/>
      </c>
      <c r="C7" s="157"/>
      <c r="D7" s="157"/>
      <c r="E7" s="158"/>
      <c r="F7" s="159"/>
      <c r="G7" s="160">
        <f ca="1">IFERROR(NOW()-F7,"")</f>
        <v>45937.350756712964</v>
      </c>
      <c r="H7" s="159"/>
      <c r="I7" s="157" t="str">
        <f>IFERROR(VLOOKUP(D7,DB!A:F,6,0),"")</f>
        <v/>
      </c>
      <c r="J7" s="73" t="str">
        <f>IFERROR(VLOOKUP(D7,DB!A:G,7,0),"")</f>
        <v/>
      </c>
      <c r="K7" s="161"/>
      <c r="L7" s="162" t="str">
        <f>IFERROR(VLOOKUP(D7,DB!A:I,9,0),"")</f>
        <v/>
      </c>
    </row>
    <row r="8" spans="1:12" ht="15" customHeight="1">
      <c r="A8" s="156"/>
      <c r="B8" s="157" t="str">
        <f>IFERROR(VLOOKUP(D8,DB!A:K,11,0),"")</f>
        <v/>
      </c>
      <c r="C8" s="157"/>
      <c r="D8" s="157"/>
      <c r="E8" s="158"/>
      <c r="F8" s="159"/>
      <c r="G8" s="160">
        <f ca="1">IFERROR(NOW()-F8,"")</f>
        <v>45937.350756712964</v>
      </c>
      <c r="H8" s="159"/>
      <c r="I8" s="157" t="str">
        <f>IFERROR(VLOOKUP(D8,DB!A:F,6,0),"")</f>
        <v/>
      </c>
      <c r="J8" s="73" t="str">
        <f>IFERROR(VLOOKUP(D8,DB!A:G,7,0),"")</f>
        <v/>
      </c>
      <c r="K8" s="161"/>
      <c r="L8" s="162" t="str">
        <f>IFERROR(VLOOKUP(D8,DB!A:I,9,0),"")</f>
        <v/>
      </c>
    </row>
    <row r="9" spans="1:12" ht="15" customHeight="1">
      <c r="A9" s="156"/>
      <c r="B9" s="157" t="str">
        <f>IFERROR(VLOOKUP(D9,DB!A:K,11,0),"")</f>
        <v/>
      </c>
      <c r="C9" s="157"/>
      <c r="D9" s="157"/>
      <c r="E9" s="158"/>
      <c r="F9" s="159"/>
      <c r="G9" s="160">
        <f ca="1">IFERROR(NOW()-F9,"")</f>
        <v>45937.350756712964</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45937.350756712964</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45937.350756712964</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45937.350756712964</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61"/>
      <c r="E13" s="158"/>
      <c r="F13" s="159"/>
      <c r="G13" s="160">
        <f ca="1">IFERROR(NOW()-F13,"")</f>
        <v>45937.350756712964</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45937.350756712964</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45937.350756712964</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45937.350756712964</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45937.350756712964</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45937.350756712964</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45937.350756712964</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45937.350756712964</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45937.350756712964</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45937.350756712964</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45937.350756712964</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45937.350756712964</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45937.350756712964</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45937.350756712964</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45937.350756712964</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45937.350756712964</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45937.350756712964</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45937.350756712964</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45937.350756712964</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45937.350756712964</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45937.350756712964</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45937.350756712964</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45937.350756712964</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45937.350756712964</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45937.350756712964</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45937.350756712964</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45937.350756712964</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45937.350756712964</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45937.350756712964</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45937.350756712964</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45937.350756712964</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45937.350756712964</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45937.350756712964</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45937.350756712964</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45937.350756712964</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45937.350756712964</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45937.350756712964</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45937.350756712964</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45937.350756712964</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45937.350756712964</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45937.350756712964</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45937.350756712964</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45937.350756712964</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45937.350756712964</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45937.350756712964</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45937.350756712964</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45937.350756712964</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45937.350756712964</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45937.350756712964</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45937.350756712964</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45937.350756712964</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45937.350756712964</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45937.350756712964</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45937.350756712964</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45937.350756712964</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45937.350756712964</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45937.350756712964</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45937.350756712964</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45937.350756712964</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45937.350756712964</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45937.350756712964</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45937.350756712964</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45937.350756712964</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45937.350756712964</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45937.350756712964</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45937.350756712964</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45937.350756712964</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45937.350756712964</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45937.350756712964</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45937.350756712964</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45937.350756712964</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45937.350756712964</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45937.350756712964</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45937.350756712964</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45937.350756712964</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45937.350756712964</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45937.350756712964</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45937.350756712964</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45937.350756712964</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45937.350756712964</v>
      </c>
      <c r="H92" s="159"/>
      <c r="I92" s="157" t="str">
        <f>IFERROR(VLOOKUP(D92,DB!A:F,6,0),"")</f>
        <v/>
      </c>
      <c r="J92" s="73" t="str">
        <f>IFERROR(VLOOKUP(D92,DB!A:G,7,0),"")</f>
        <v/>
      </c>
      <c r="K92" s="161"/>
      <c r="L92" s="162" t="str">
        <f>IFERROR(VLOOKUP(D92,DB!A:I,9,0),"")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2"/>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130.62367337963224</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112.35091875000217</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0.6367173611142789</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0.47882384258991806</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5</v>
      </c>
      <c r="D7" s="18" t="s">
        <v>24288</v>
      </c>
      <c r="E7" s="131" t="s">
        <v>39043</v>
      </c>
      <c r="F7" s="132">
        <v>45937.241840277777</v>
      </c>
      <c r="G7" s="133">
        <f ca="1">IFERROR(NOW()-F7,"-")</f>
        <v>0.10891643518698402</v>
      </c>
      <c r="H7" s="132">
        <v>45937.234895833331</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45937.350756712964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45937.350756712964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45937.350756712964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45937.350756712964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45937.350756712964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45937.350756712964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45937.350756712964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45937.350756712964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45937.350756712964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45937.350756712964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45937.350756712964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45937.350756712964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45937.350756712964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45937.350756712964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45937.350756712964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45937.350756712964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45937.350756712964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45937.350756712964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45937.350756712964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45937.350756712964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45937.350756712964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45937.350756712964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45937.350756712964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45937.350756712964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45937.350756712964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45937.350756712964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45937.350756712964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45937.350756712964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45937.350756712964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45937.350756712964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45937.350756712964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45937.350756712964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45937.350756712964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45937.350756712964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45937.350756712964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45937.350756712964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45937.350756712964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45937.350756712964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45937.350756712964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45937.350756712964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45937.350756712964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45937.350756712964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45937.350756712964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45937.350756712964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45937.350756712964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45937.350756712964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45937.350756712964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45937.350756712964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45937.350756712964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45937.350756712964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45937.350756712964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45937.350756712964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45937.350756712964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45937.350756712964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45937.350756712964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45937.350756712964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45937.350756712964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45937.350756712964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45937.350756712964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45937.350756712964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45937.350756712964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45937.350756712964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45937.350756712964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45937.350756712964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45937.350756712964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45937.350756712964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45937.350756712964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45937.350756712964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45937.350756712964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45937.350756712964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45937.350756712964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45937.350756712964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45937.350756712964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45937.350756712964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45937.350756712964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45937.350756712964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45937.350756712964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45937.350756712964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45937.350756712964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45937.350756712964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45937.350756712964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45937.350756712964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45937.350756712964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45937.350756712964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45937.350756712964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45937.350756712964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45937.350756712964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45937.350756712964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45937.350756712964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45937.350756712964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45937.350756712964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45937.350756712964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45937.350756712964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45937.350756712964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45937.350756712964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45937.350756712964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45937.350756712964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45937.350756712964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45937.350756712964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45937.350756712964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45937.350756712964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45937.350756712964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45937.350756712964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45937.350756712964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45937.350756712964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45937.350756712964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45937.350756712964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45937.350756712964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45937.350756712964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45937.350756712964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45937.350756712964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45937.350756712964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45937.350756712964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45937.350756712964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45937.350756712964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45937.350756712964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45937.350756712964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45937.350756712964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45937.350756712964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45937.350756712964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45937.350756712964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45937.350756712964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45937.350756712964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45937.350756712964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45937.350756712964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45937.350756712964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45937.350756712964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45937.350756712964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45937.350756712964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45937.350756712964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45937.350756712964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45937.350756712964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45937.350756712964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45937.350756712964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45937.350756712964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45937.350756712964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45937.350756712964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45937.350756712964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45937.350756712964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45937.350756712964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45937.350756712964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45937.350756712964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45937.350756712964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45937.350756712964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45937.350756712964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45937.350756712964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45937.350756712964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45937.350756712964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45937.350756712964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45937.350756712964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45937.350756712964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45937.350756712964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45937.350756712964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45937.350756712964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45937.350756712964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45937.350756712964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45937.350756712964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45937.350756712964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45937.350756712964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45937.350756712964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45937.350756712964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45937.350756712964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45937.350756712964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45937.350756712964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45937.350756712964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45937.350756712964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45937.350756712964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45937.350756712964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45937.350756712964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45937.350756712964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45937.350756712964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45937.350756712964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45937.350756712964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45937.350756712964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45937.350756712964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45937.350756712964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45937.350756712964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45937.350756712964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45937.350756712964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45937.350756712964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45937.350756712964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45937.350756712964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45937.350756712964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45937.350756712964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45937.350756712964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45937.350756712964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45937.350756712964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45937.350756712964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45937.350756712964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45937.350756712964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45937.350756712964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45937.350756712964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45937.350756712964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45937.350756712964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45937.350756712964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45937.350756712964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45937.350756712964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45937.350756712964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45937.350756712964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45937.350756712964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45937.350756712964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45937.350756712964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45937.350756712964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45937.350756712964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45937.350756712964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45937.350756712964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45937.350756712964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45937.350756712964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45937.350756712964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45937.350756712964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45937.350756712964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45937.350756712964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45937.350756712964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45937.350756712964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45937.350756712964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45937.350756712964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45937.350756712964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45937.350756712964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45937.350756712964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45937.350756712964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45937.350756712964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45937.350756712964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45937.350756712964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45937.350756712964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45937.350756712964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45937.350756712964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45937.350756712964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45937.350756712964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45937.350756712964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45937.350756712964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45937.350756712964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45937.350756712964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45937.350756712964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45937.350756712964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45937.350756712964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sheetData>
  <dataValidations count="2">
    <dataValidation allowBlank="1" showInputMessage="1" showErrorMessage="1" sqref="E1" xr:uid="{4D935161-CDD3-4592-B877-3FB59C99E142}"/>
    <dataValidation type="list" allowBlank="1" showInputMessage="1" showErrorMessage="1" sqref="E3:E2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75" t="s">
        <v>17108</v>
      </c>
      <c r="E2" s="18" t="s">
        <v>38964</v>
      </c>
      <c r="F2" s="22">
        <v>45937.339456018519</v>
      </c>
      <c r="G2" s="21">
        <f t="shared" ref="G2:G39" ca="1" si="0">IFERROR(NOW()-F2,"-")</f>
        <v>1.1300694444798864E-2</v>
      </c>
      <c r="H2" s="22">
        <v>45937.334293981483</v>
      </c>
      <c r="I2" s="19" t="str">
        <f>IFERROR(VLOOKUP(D2,DB!A:F,6,0),"")</f>
        <v>SCECO</v>
      </c>
      <c r="J2" s="18" t="str">
        <f>IFERROR(VLOOKUP(D2,DB!A:G,7,0),"")</f>
        <v>In progress</v>
      </c>
      <c r="K2" s="50" t="s">
        <v>39057</v>
      </c>
      <c r="L2" s="23" t="str">
        <f>IFERROR(VLOOKUP(D2,DB!A:I,9,0),"")</f>
        <v>Latis</v>
      </c>
    </row>
    <row r="3" spans="1:13" ht="15" customHeight="1">
      <c r="A3" s="19"/>
      <c r="B3" s="75" t="str">
        <f>IFERROR(VLOOKUP(D3,DB!A:K,11,0),"")</f>
        <v/>
      </c>
      <c r="C3" s="18"/>
      <c r="D3" s="75"/>
      <c r="E3" s="18"/>
      <c r="F3" s="20"/>
      <c r="G3" s="21">
        <f t="shared" ca="1" si="0"/>
        <v>45937.350756712964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45937.350756712964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45937.350756712964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45937.350756712964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45937.350756712964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45937.350756712964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45937.350756712964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45937.350756712964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45937.350756712964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45937.350756712964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45937.350756712964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45937.350756712964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45937.350756712964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45937.350756712964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45937.350756712964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45937.350756712964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45937.350756712964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45937.350756712964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45937.350756712964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45937.350756712964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45937.350756712964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45937.350756712964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45937.350756712964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45937.350756712964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45937.350756712964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45937.350756712964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45937.350756712964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45937.350756712964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45937.350756712964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45937.350756712964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45937.350756712964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45937.350756712964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45937.350756712964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45937.350756712964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45937.350756712964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45937.350756712964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45937.350756712964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45937.350756712964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45937.350756712964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45937.350756712964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45937.350756712964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45937.350756712964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45937.350756712964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45937.350756712964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45937.350756712964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45937.350756712964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45937.350756712964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45937.350756712964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45937.350756712964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45937.350756712964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45937.350756712964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45937.350756712964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45937.350756712964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45937.350756712964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45937.350756712964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45937.350756712964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45937.350756712964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45937.350756712964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45937.350756712964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45937.350756712964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45937.350756712964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45937.350756712964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45937.350756712964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45937.350756712964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45937.350756712964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45937.350756712964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45937.350756712964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45937.350756712964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45937.350756712964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45937.350756712964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45937.350756712964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45937.350756712964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45937.350756712964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45937.350756712964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45937.350756712964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45937.350756712964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45937.350756712964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45937.350756712964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45937.350756712964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45937.350756712964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45937.350756712964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45937.350756712964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45937.350756712964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45937.350756712964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45937.350756712964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45937.350756712964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45937.350756712964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45937.350756712964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45937.350756712964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45937.350756712964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45937.350756712964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45937.350756712964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45937.350756712964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45937.350756712964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45937.350756712964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45937.350756712964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45937.350756712964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45937.350756712964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45937.350756712964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45937.350756712964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45937.350756712964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45937.350756712964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45937.350756712964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45937.350756712964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45937.350756712964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45937.350756712964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45937.350756712964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45937.350756712964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45937.350756712964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45937.350756712964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45937.350756712964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45937.350756712964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45937.350756712964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45937.350756712964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45937.350756712964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45937.350756712964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45937.350756712964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45937.350756712964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45937.350756712964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45937.350756712964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45937.350756712964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45937.350756712964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45937.350756712964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45937.350756712964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45937.350756712964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45937.350756712964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45937.350756712964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45937.350756712964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45937.350756712964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45937.350756712964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45937.350756712964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45937.350756712964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45937.350756712964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45937.350756712964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45937.350756712964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45937.350756712964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45937.350756712964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45937.350756712964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45937.350756712964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45937.350756712964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45937.350756712964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45937.350756712964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45937.350756712964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45937.350756712964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45937.350756712964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45937.350756712964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45937.350756712964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45937.350756712964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45937.350756712964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45937.350756712964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45937.350756712964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45937.350756712964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45937.350756712964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45937.350756712964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45937.350756712964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45937.350756712964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45937.350756712964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45937.350756712964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45937.350756712964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45937.350756712964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45937.350756712964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45937.350756712964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45937.350756712964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45937.350756712964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45937.350756712964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45937.350756712964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45937.350756712964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45937.350756712964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45937.350756712964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45937.350756712964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45937.350756712964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45937.350756712964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45937.350756712964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45937.350756712964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45937.350756712964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45937.350756712964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45937.350756712964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45937.350756712964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45937.350756712964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45937.350756712964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45937.350756712964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45937.350756712964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45937.350756712964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45937.350756712964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45937.350756712964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45937.350756712964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45937.350756712964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45937.350756712964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45937.350756712964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45937.350756712964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45937.350756712964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45937.350756712964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45937.350756712964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45937.350756712964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45937.350756712964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45937.350756712964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45937.350756712964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45937.350756712964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45937.350756712964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45937.350756712964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45937.350756712964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45937.350756712964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45937.350756712964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45937.350756712964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45937.350756712964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45937.350756712964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45937.350756712964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45937.350756712964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45937.350756712964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45937.350756712964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45937.350756712964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45937.350756712964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45937.350756712964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45937.350756712964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45937.350756712964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45937.350756712964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45937.350756712964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45937.350756712964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45937.350756712964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45937.350756712964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45937.350756712964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45937.350756712964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45937.350756712964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45937.350756712964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45937.350756712964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45937.350756712964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45937.350756712964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45937.350756712964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45937.350756712964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45937.350756712964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45937.350756712964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45937.350756712964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45937.350756712964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45937.350756712964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45937.350756712964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45937.350756712964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45937.350756712964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45937.350756712964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45937.350756712964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45937.350756712964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45937.350756712964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45937.350756712964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45937.350756712964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45937.350756712964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45937.350756712964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45937.350756712964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45937.350756712964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45937.350756712964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45937.350756712964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45937.350756712964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45937.350756712964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45937.350756712964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45937.350756712964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45937.350756712964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45937.350756712964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45937.350756712964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45937.350756712964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45937.350756712964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45937.350756712964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45937.350756712964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45937.350756712964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45937.350756712964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45937.350756712964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45937.350756712964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45937.350756712964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45937.350756712964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45937.350756712964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45937.350756712964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45937.350756712964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45937.350756712964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45937.350756712964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45937.350756712964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45937.350756712964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45937.350756712964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45937.350756712964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45937.350756712964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45937.350756712964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45937.350756712964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45937.350756712964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45937.350756712964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45937.350756712964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45937.350756712964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45937.350756712964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45937.350756712964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45937.350756712964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45937.350756712964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45937.350756712964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45937.350756712964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45937.350756712964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45937.350756712964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45937.350756712964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45937.350756712964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45937.350756712964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45937.350756712964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45937.350756712964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45937.350756712964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45937.350756712964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45937.350756712964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45937.350756712964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45937.350756712964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45937.350756712964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45937.350756712964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45937.350756712964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45937.350756712964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45937.350756712964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45937.350756712964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45937.350756712964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45937.350756712964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45937.350756712964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45937.350756712964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45937.350756712964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45937.350756712964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45937.350756712964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45937.350756712964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45937.350756712964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45937.350756712964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45937.350756712964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45937.350756712964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45937.350756712964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45937.350756712964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45937.350756712964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45937.350756712964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45937.350756712964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45937.350756712964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45937.350756712964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45937.350756712964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45937.350756712964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45937.350756712964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45937.350756712964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45937.350756712964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45937.350756712964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45937.350756712964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45937.350756712964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45937.350756712964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45937.350756712964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45937.350756712964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45937.350756712964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45937.350756712964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45937.350756712964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45937.350756712964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45937.350756712964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45937.350756712964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45937.350756712964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45937.350756712964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45937.350756712964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45937.350756712964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45937.350756712964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45937.350756712964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45937.350756712964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45937.350756712964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45937.350756712964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45937.350756712964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45937.350756712964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45937.350756712964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45937.350756712964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45937.350756712964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45937.350756712964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45937.350756712964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45937.350756712964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45937.350756712964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45937.350756712964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45937.350756712964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45937.350756712964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45937.350756712964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45937.350756712964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45937.350756712964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45937.350756712964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45937.350756712964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45937.350756712964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45937.350756712964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45937.350756712964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45937.350756712964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45937.350756712964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45937.350756712964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45937.350756712964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45937.350756712964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45937.350756712964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45937.350756712964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45937.350756712964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45937.350756712964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45937.350756712964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45937.350756712964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45937.350756712964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45937.350756712964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45937.350756712964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45937.350756712964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45937.350756712964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45937.350756712964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45937.350756712964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45937.350756712964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45937.350756712964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45937.350756712964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45937.350756712964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45937.350756712964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45937.350756712964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45937.350756712964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45937.350756712964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45937.350756712964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45937.350756712964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45937.350756712964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45937.350756712964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45937.350756712964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45937.350756712964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45937.350756712964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45937.350756712964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45937.350756712964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45937.350756712964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45937.350756712964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45937.350756712964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45937.350756712964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45937.350756712964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45937.350756712964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45937.350756712964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45937.350756712964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45937.350756712964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45937.350756712964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45937.350756712964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45937.350756712964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45937.350756712964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45937.350756712964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45937.350756712964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45937.350756712964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45937.350756712964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45937.350756712964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45937.350756712964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45937.350756712964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45937.350756712964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45937.350756712964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45937.350756712964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45937.350756712964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45937.350756712964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45937.350756712964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45937.350756712964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45937.350756712964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45937.350756712964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45937.350756712964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45937.350756712964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45937.350756712964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45937.350756712964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45937.350756712964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45937.350756712964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45937.350756712964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45937.350756712964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45937.350756712964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45937.350756712964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45937.350756712964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45937.350756712964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45937.350756712964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45937.350756712964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45937.350756712964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45937.350756712964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45937.350756712964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45937.350756712964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45937.350756712964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45937.350756712964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45937.350756712964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45937.350756712964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45937.350756712964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45937.350756712964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45937.350756712964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45937.350756712964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45937.350756712964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45937.350756712964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45937.350756712964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45937.350756712964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45937.350756712964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45937.350756712964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45937.350756712964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45937.350756712964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45937.350756712964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45937.350756712964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45937.350756712964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45937.350756712964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45937.350756712964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45937.350756712964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45937.350756712964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45937.350756712964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45937.350756712964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45937.350756712964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45937.350756712964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45937.350756712964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45937.350756712964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45937.350756712964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45937.350756712964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45937.350756712964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45937.350756712964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45937.350756712964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45937.350756712964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45937.350756712964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45937.350756712964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45937.350756712964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45937.350756712964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45937.350756712964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45937.350756712964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45937.350756712964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45937.350756712964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45937.350756712964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45937.350756712964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45937.350756712964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45937.350756712964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45937.350756712964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45937.350756712964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45937.350756712964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45937.350756712964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45937.350756712964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45937.350756712964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45937.350756712964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45937.350756712964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45937.350756712964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45937.350756712964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45937.350756712964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45937.350756712964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45937.350756712964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45937.350756712964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45937.350756712964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45937.350756712964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45937.350756712964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45937.350756712964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45937.350756712964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45937.350756712964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45937.350756712964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45937.350756712964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45937.350756712964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45937.350756712964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45937.350756712964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45937.350756712964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45937.350756712964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45937.350756712964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45937.350756712964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45937.350756712964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45937.350756712964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45937.350756712964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45937.350756712964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45937.350756712964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45937.350756712964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45937.350756712964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45937.350756712964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45937.350756712964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45937.350756712964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45937.350756712964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45937.350756712964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45937.350756712964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45937.350756712964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45937.350756712964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45937.350756712964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45937.350756712964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45937.350756712964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45937.350756712964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45937.350756712964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45937.350756712964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45937.350756712964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45937.350756712964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45937.350756712964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45937.350756712964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45937.350756712964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45937.350756712964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45937.350756712964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45937.350756712964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45937.350756712964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45937.350756712964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45937.350756712964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45937.350756712964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45937.350756712964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45937.350756712964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45937.350756712964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45937.350756712964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45937.350756712964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45937.350756712964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45937.350756712964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45937.350756712964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45937.350756712964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45937.350756712964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45937.350756712964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45937.350756712964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45937.350756712964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45937.350756712964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45937.350756712964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45937.350756712964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45937.350756712964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45937.350756712964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45937.350756712964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45937.350756712964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45937.350756712964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45937.350756712964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45937.350756712964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45937.350756712964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45937.350756712964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45937.350756712964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45937.350756712964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45937.350756712964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45937.350756712964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45937.350756712964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45937.350756712964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45937.350756712964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45937.350756712964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45937.350756712964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45937.350756712964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45937.350756712964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45937.350756712964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45937.350756712964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45937.350756712964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45937.350756712964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45937.350756712964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45937.350756712964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45937.350756712964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45937.350756712964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45937.350756712964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45937.350756712964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45937.350756712964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45937.350756712964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45937.350756712964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45937.350756712964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45937.350756712964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45937.350756712964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45937.350756712964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45937.350756712964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45937.350756712964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45937.350756712964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45937.350756712964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45937.350756712964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45937.350756712964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45937.350756712964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45937.350756712964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45937.350756712964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45937.350756712964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45937.350756712964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45937.350756712964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45937.350756712964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45937.350756712964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45937.350756712964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45937.350756712964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45937.350756712964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45937.350756712964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45937.350756712964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45937.350756712964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45937.350756712964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45937.350756712964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45937.350756712964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45937.350756712964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45937.350756712964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45937.350756712964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45937.350756712964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45937.350756712964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45937.350756712964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45937.350756712964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45937.350756712964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45937.350756712964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45937.350756712964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45937.350756712964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45937.350756712964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45937.350756712964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45937.350756712964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45937.350756712964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45937.350756712964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45937.350756712964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45937.350756712964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45937.350756712964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45937.350756712964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45937.350756712964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45937.350756712964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45937.350756712964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45937.350756712964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45937.350756712964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45937.350756712964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45937.350756712964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45937.350756712964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45937.350756712964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45937.350756712964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45937.350756712964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45937.350756712964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45937.350756712964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45937.350756712964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45937.350756712964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45937.350756712964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45937.350756712964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45937.350756712964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45937.350756712964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45937.350756712964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45937.350756712964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45937.350756712964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45937.350756712964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45937.350756712964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45937.350756712964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45937.350756712964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45937.350756712964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45937.350756712964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45937.350756712964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45937.350756712964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45937.350756712964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45937.350756712964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45937.350756712964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45937.350756712964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45937.350756712964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45937.350756712964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45937.350756712964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45937.350756712964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45937.350756712964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45937.350756712964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45937.350756712964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45937.350756712964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45937.350756712964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45937.350756712964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45937.350756712964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45937.350756712964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45937.350756712964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45937.350756712964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45937.350756712964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45937.350756712964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45937.350756712964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45937.350756712964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45937.350756712964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45937.350756712964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45937.350756712964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45937.350756712964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45937.350756712964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45937.350756712964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45937.350756712964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45937.350756712964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45937.350756712964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45937.350756712964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45937.350756712964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45937.350756712964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45937.350756712964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45937.350756712964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45937.350756712964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45937.350756712964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45937.350756712964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45937.350756712964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45937.350756712964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45937.350756712964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45937.350756712964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45937.350756712964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45937.350756712964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45937.350756712964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45937.350756712964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45937.350756712964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45937.350756712964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45937.350756712964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45937.350756712964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45937.350756712964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45937.350756712964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45937.350756712964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45937.350756712964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45937.350756712964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45937.350756712964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45937.350756712964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45937.350756712964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45937.350756712964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45937.350756712964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45937.350756712964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45937.350756712964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45937.350756712964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45937.350756712964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45937.350756712964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45937.350756712964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45937.350756712964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45937.350756712964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45937.350756712964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45937.350756712964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45937.350756712964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45937.350756712964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45937.350756712964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45937.350756712964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45937.350756712964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45937.350756712964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45937.350756712964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45937.350756712964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45937.350756712964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45937.350756712964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45937.350756712964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45937.350756712964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45937.350756712964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45937.350756712964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45937.350756712964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45937.350756712964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45937.350756712964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45937.350756712964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45937.350756712964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45937.350756712964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45937.350756712964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45937.350756712964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45937.350756712964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45937.350756712964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45937.350756712964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45937.350756712964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45937.350756712964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45937.350756712964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45937.350756712964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45937.350756712964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45937.350756712964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45937.350756712964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45937.350756712964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45937.350756712964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45937.350756712964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45937.350756712964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45937.350756712964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45937.350756712964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45937.350756712964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45937.350756712964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45937.350756712964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45937.350756712964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45937.350756712964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45937.350756712964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45937.350756712964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45937.350756712964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45937.350756712964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45937.350756712964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45937.350756712964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45937.350756712964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45937.350756712964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45937.350756712964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45937.350756712964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45937.350756712964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45937.350756712964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45937.350756712964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45937.350756712964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45937.350756712964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45937.350756712964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45937.350756712964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45937.350756712964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45937.350756712964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45937.350756712964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45937.350756712964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45937.350756712964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45937.350756712964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45937.350756712964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45937.350756712964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45937.350756712964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45937.350756712964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45937.350756712964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45937.350756712964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45937.350756712964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45937.350756712964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45937.350756712964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45937.350756712964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45937.350756712964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45937.350756712964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45937.350756712964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45937.350756712964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45937.350756712964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45937.350756712964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45937.350756712964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45937.350756712964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45937.350756712964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45937.350756712964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45937.350756712964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45937.350756712964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45937.350756712964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45937.350756712964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45937.350756712964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45937.350756712964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45937.350756712964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45937.350756712964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45937.350756712964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45937.350756712964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45937.350756712964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45937.350756712964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45937.350756712964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45937.350756712964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45937.350756712964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45937.350756712964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45937.350756712964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45937.350756712964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45937.350756712964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45937.350756712964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45937.350756712964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45937.350756712964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45937.350756712964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45937.350756712964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45937.350756712964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45937.350756712964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45937.350756712964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45937.350756712964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45937.350756712964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45937.350756712964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45937.350756712964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45937.350756712964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45937.350756712964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45937.350756712964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45937.350756712964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45937.350756712964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45937.350756712964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45937.350756712964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45937.350756712964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45937.350756712964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45937.350756712964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45937.350756712964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45937.350756712964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45937.350756712964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45937.350756712964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45937.350756712964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45937.350756712964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45937.350756712964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45937.350756712964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45937.350756712964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45937.350756712964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45937.350756712964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45937.350756712964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45937.350756712964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45937.350756712964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45937.350756712964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45937.350756712964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45937.350756712964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45937.350756712964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45937.350756712964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45937.350756712964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45937.350756712964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45937.350756712964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45937.350756712964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45937.350756712964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45937.350756712964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45937.350756712964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45937.350756712964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45937.350756712964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45937.350756712964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45937.350756712964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45937.350756712964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45937.350756712964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45937.350756712964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45937.350756712964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45937.350756712964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45937.350756712964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45937.350756712964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45937.350756712964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45937.350756712964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45937.350756712964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45937.350756712964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45937.350756712964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45937.350756712964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45937.350756712964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45937.350756712964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45937.350756712964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45937.350756712964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45937.350756712964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45937.350756712964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45937.350756712964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45937.350756712964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45937.350756712964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45937.350756712964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45937.350756712964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45937.350756712964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45937.350756712964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45937.350756712964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45937.350756712964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45937.350756712964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45937.350756712964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45937.350756712964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45937.350756712964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45937.350756712964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45937.350756712964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45937.350756712964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45937.350756712964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45937.350756712964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45937.350756712964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45937.350756712964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45937.350756712964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45937.350756712964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45937.350756712964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45937.350756712964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45937.350756712964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45937.350756712964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45937.350756712964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45937.350756712964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45937.350756712964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45937.350756712964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45937.350756712964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45937.350756712964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45937.350756712964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45937.350756712964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45937.350756712964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45937.350756712964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45937.350756712964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45937.350756712964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45937.350756712964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45937.350756712964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45937.350756712964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45937.350756712964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45937.350756712964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45937.350756712964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45937.350756712964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45937.350756712964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45937.350756712964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45937.350756712964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45937.350756712964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45937.350756712964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45937.350756712964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45937.350756712964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45937.350756712964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45937.350756712964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45937.350756712964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45937.350756712964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45937.350756712964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45937.350756712964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45937.350756712964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45937.350756712964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45937.350756712964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45937.350756712964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45937.350756712964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45937.350756712964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45937.350756712964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45937.350756712964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45937.350756712964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45937.350756712964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45937.350756712964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45937.350756712964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45937.350756712964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45937.350756712964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45937.350756712964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45937.350756712964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45937.350756712964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45937.350756712964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45937.350756712964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45937.350756712964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45937.350756712964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45937.350756712964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45937.350756712964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45937.350756712964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45937.350756712964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45937.350756712964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45937.350756712964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45937.350756712964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45937.350756712964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45937.350756712964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45937.350756712964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45937.350756712964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45937.350756712964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45937.350756712964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45937.350756712964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45937.350756712964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45937.350756712964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45937.350756712964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45937.350756712964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45937.350756712964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45937.350756712964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45937.350756712964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45937.350756712964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45937.350756712964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45937.350756712964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45937.350756712964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45937.350756712964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45937.350756712964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45937.350756712964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45937.350756712964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45937.350756712964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45937.350756712964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45937.350756712964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45937.350756712964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45937.350756712964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45937.350756712964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45937.350756712964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45937.350756712964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45937.350756712964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45937.350756712964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45937.350756712964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45937.350756712964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45937.350756712964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45937.350756712964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45937.350756712964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45937.350756712964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45937.350756712964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45937.350756712964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45937.350756712964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45937.350756712964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45937.350756712964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45937.350756712964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45937.350756712964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45937.350756712964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45937.350756712964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45937.350756712964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45937.350756712964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45937.350756712964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45937.350756712964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45937.350756712964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45937.350756712964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45937.350756712964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45937.350756712964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45937.350756712964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45937.350756712964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45937.350756712964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45937.350756712964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45937.350756712964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45937.350756712964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45937.350756712964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45937.350756712964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45937.350756712964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45937.350756712964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45937.350756712964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45937.350756712964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45937.350756712964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45937.350756712964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45937.350756712964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45937.350756712964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45937.350756712964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45937.350756712964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45937.350756712964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45937.350756712964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45937.350756712964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45937.350756712964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45937.350756712964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45937.350756712964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45937.350756712964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45937.350756712964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45937.350756712964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45937.350756712964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45937.350756712964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45937.350756712964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45937.350756712964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45937.350756712964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45937.350756712964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45937.350756712964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45937.350756712964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45937.350756712964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45937.350756712964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45937.350756712964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45937.350756712964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45937.350756712964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45937.350756712964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45937.350756712964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45937.350756712964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45937.350756712964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45937.350756712964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45937.350756712964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45937.350756712964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45937.350756712964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45937.350756712964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45937.350756712964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45937.350756712964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45937.350756712964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45937.350756712964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45937.350756712964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45937.350756712964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45937.350756712964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45937.350756712964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45937.350756712964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45937.350756712964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45937.350756712964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45937.350756712964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45937.350756712964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45937.350756712964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45937.350756712964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45937.350756712964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45937.350756712964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45937.350756712964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45937.350756712964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45937.350756712964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45937.350756712964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45937.350756712964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45937.350756712964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45937.350756712964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45937.350756712964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45937.350756712964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45937.350756712964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45937.350756712964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45937.350756712964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45937.350756712964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45937.350756712964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45937.350756712964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45937.350756712964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45937.350756712964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45937.350756712964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45937.350756712964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45937.350756712964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45937.350756712964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45937.350756712964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45937.350756712964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45937.350756712964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45937.350756712964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45937.350756712964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45937.350756712964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45937.350756712964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45937.350756712964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45937.350756712964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45937.350756712964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45937.350756712964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45937.350756712964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45937.350756712964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45937.350756712964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45937.350756712964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45937.350756712964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45937.350756712964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45937.350756712964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45937.350756712964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45937.350756712964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45937.350756712964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45937.350756712964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45937.350756712964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45937.350756712964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45937.350756712964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45937.350756712964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45937.350756712964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45937.350756712964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45937.350756712964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45937.350756712964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45937.350756712964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45937.350756712964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45937.350756712964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45937.350756712964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45937.350756712964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45937.350756712964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45937.350756712964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45937.350756712964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45937.350756712964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45937.350756712964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45937.350756712964</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5"/>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233.87003912036744</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2.1938122685169219</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0.58628912037238479</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2</v>
      </c>
      <c r="D5" s="143" t="s">
        <v>37069</v>
      </c>
      <c r="E5" s="144" t="s">
        <v>38964</v>
      </c>
      <c r="F5" s="145">
        <v>45937.180335648147</v>
      </c>
      <c r="G5" s="146">
        <f ca="1">IFERROR(NOW()-F5,"")</f>
        <v>0.17042106481676456</v>
      </c>
      <c r="H5" s="145">
        <v>45937.173946759256</v>
      </c>
      <c r="I5" s="141" t="str">
        <f>IFERROR(VLOOKUP(D5,DB!A:F,6,0),"")</f>
        <v>SCECO</v>
      </c>
      <c r="J5" s="141" t="str">
        <f>IFERROR(VLOOKUP(D5,DB!A:G,7,0),"")</f>
        <v>Vandalized</v>
      </c>
      <c r="K5" s="148" t="s">
        <v>39065</v>
      </c>
      <c r="L5" s="143" t="str">
        <f>IFERROR(VLOOKUP(D5,DB!A:I,9,0),"")</f>
        <v>Latis</v>
      </c>
    </row>
    <row r="6" spans="1:16" ht="15" customHeight="1">
      <c r="A6" s="141" t="s">
        <v>39066</v>
      </c>
      <c r="B6" s="141" t="str">
        <f>IFERROR(VLOOKUP(D6,DB!A:K,11,0),"")</f>
        <v>R4</v>
      </c>
      <c r="C6" s="142">
        <v>1</v>
      </c>
      <c r="D6" s="143" t="s">
        <v>36364</v>
      </c>
      <c r="E6" s="144" t="s">
        <v>38964</v>
      </c>
      <c r="F6" s="145">
        <v>45937.213888888888</v>
      </c>
      <c r="G6" s="146">
        <f ca="1">IFERROR(NOW()-F6,"")</f>
        <v>0.13686782407603459</v>
      </c>
      <c r="H6" s="145">
        <v>45937.208043981482</v>
      </c>
      <c r="I6" s="141" t="str">
        <f>IFERROR(VLOOKUP(D6,DB!A:F,6,0),"")</f>
        <v>SCECO</v>
      </c>
      <c r="J6" s="141" t="str">
        <f>IFERROR(VLOOKUP(D6,DB!A:G,7,0),"")</f>
        <v>In progress</v>
      </c>
      <c r="K6" s="148" t="s">
        <v>39067</v>
      </c>
      <c r="L6" s="143" t="str">
        <f>IFERROR(VLOOKUP(D6,DB!A:I,9,0),"")</f>
        <v>Latis</v>
      </c>
    </row>
    <row r="7" spans="1:16" ht="15" customHeight="1">
      <c r="A7" s="141" t="s">
        <v>39068</v>
      </c>
      <c r="B7" s="141" t="str">
        <f>IFERROR(VLOOKUP(D7,DB!A:K,11,0),"")</f>
        <v>R4</v>
      </c>
      <c r="C7" s="142">
        <v>1</v>
      </c>
      <c r="D7" s="143" t="s">
        <v>36850</v>
      </c>
      <c r="E7" s="144" t="s">
        <v>38964</v>
      </c>
      <c r="F7" s="145"/>
      <c r="G7" s="146">
        <f ca="1">IFERROR(NOW()-F7,"")</f>
        <v>45937.350756712964</v>
      </c>
      <c r="H7" s="145">
        <v>45937.242268518516</v>
      </c>
      <c r="I7" s="141" t="str">
        <f>IFERROR(VLOOKUP(D7,DB!A:F,6,0),"")</f>
        <v>SCECO</v>
      </c>
      <c r="J7" s="141" t="str">
        <f>IFERROR(VLOOKUP(D7,DB!A:G,7,0),"")</f>
        <v>Dead</v>
      </c>
      <c r="K7" s="148" t="s">
        <v>39065</v>
      </c>
      <c r="L7" s="143" t="str">
        <f>IFERROR(VLOOKUP(D7,DB!A:I,9,0),"")</f>
        <v>Latis</v>
      </c>
    </row>
    <row r="8" spans="1:16" ht="15" customHeight="1">
      <c r="A8" s="141" t="s">
        <v>39068</v>
      </c>
      <c r="B8" s="141" t="str">
        <f>IFERROR(VLOOKUP(D8,DB!A:K,11,0),"")</f>
        <v>R4</v>
      </c>
      <c r="C8" s="142">
        <v>1</v>
      </c>
      <c r="D8" s="143" t="s">
        <v>27578</v>
      </c>
      <c r="E8" s="144" t="s">
        <v>38964</v>
      </c>
      <c r="F8" s="145"/>
      <c r="G8" s="146">
        <f ca="1">IFERROR(NOW()-F8,"")</f>
        <v>45937.350756712964</v>
      </c>
      <c r="H8" s="145">
        <v>45937.175844907404</v>
      </c>
      <c r="I8" s="141" t="str">
        <f>IFERROR(VLOOKUP(D8,DB!A:F,6,0),"")</f>
        <v>SCECO</v>
      </c>
      <c r="J8" s="141" t="str">
        <f>IFERROR(VLOOKUP(D8,DB!A:G,7,0),"")</f>
        <v>Dead</v>
      </c>
      <c r="K8" s="148" t="s">
        <v>39069</v>
      </c>
      <c r="L8" s="143" t="str">
        <f>IFERROR(VLOOKUP(D8,DB!A:I,9,0),"")</f>
        <v>Latis</v>
      </c>
    </row>
    <row r="9" spans="1:16" ht="15" customHeight="1">
      <c r="A9" s="141" t="s">
        <v>39070</v>
      </c>
      <c r="B9" s="141" t="str">
        <f>IFERROR(VLOOKUP(D9,DB!A:K,11,0),"")</f>
        <v>R4</v>
      </c>
      <c r="C9" s="142">
        <v>1</v>
      </c>
      <c r="D9" s="143" t="s">
        <v>36759</v>
      </c>
      <c r="E9" s="144" t="s">
        <v>39043</v>
      </c>
      <c r="F9" s="145">
        <v>45937.32916666667</v>
      </c>
      <c r="G9" s="146">
        <f ca="1">IFERROR(NOW()-F9,"")</f>
        <v>2.1590046293567866E-2</v>
      </c>
      <c r="H9" s="145">
        <v>45937.323738425926</v>
      </c>
      <c r="I9" s="141" t="str">
        <f>IFERROR(VLOOKUP(D9,DB!A:F,6,0),"")</f>
        <v>SCECO</v>
      </c>
      <c r="J9" s="141" t="str">
        <f>IFERROR(VLOOKUP(D9,DB!A:G,7,0),"")</f>
        <v>In progress</v>
      </c>
      <c r="K9" s="148" t="s">
        <v>39065</v>
      </c>
      <c r="L9" s="143" t="str">
        <f>IFERROR(VLOOKUP(D9,DB!A:I,9,0),"")</f>
        <v>Latis</v>
      </c>
    </row>
    <row r="10" spans="1:16" ht="15" customHeight="1">
      <c r="A10" s="141"/>
      <c r="B10" s="141" t="str">
        <f>IFERROR(VLOOKUP(D10,DB!A:K,11,0),"")</f>
        <v/>
      </c>
      <c r="C10" s="142"/>
      <c r="D10" s="143"/>
      <c r="E10" s="144"/>
      <c r="F10" s="145"/>
      <c r="G10" s="146">
        <f ca="1">IFERROR(NOW()-F10,"")</f>
        <v>45937.350756712964</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45937.350756712964</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45937.350756712964</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45937.350756712964</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45937.350756712964</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45937.350756712964</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45937.350756712964</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45937.350756712964</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45937.350756712964</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45937.350756712964</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45937.350756712964</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45937.350756712964</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45937.350756712964</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45937.350756712964</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45937.350756712964</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45937.350756712964</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45937.350756712964</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45937.350756712964</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45937.350756712964</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45937.350756712964</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45937.350756712964</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45937.350756712964</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45937.350756712964</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7">
        <f ca="1">IFERROR(NOW()-F33,"")</f>
        <v>45937.350756712964</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7">
        <f ca="1">IFERROR(NOW()-F34,"")</f>
        <v>45937.350756712964</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7">
        <f ca="1">IFERROR(NOW()-F35,"")</f>
        <v>45937.350756712964</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45937.350756712964</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45937.350756712964</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45937.350756712964</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45937.350756712964</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45937.350756712964</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45937.350756712964</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45937.350756712964</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45937.350756712964</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45937.350756712964</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45937.350756712964</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45937.350756712964</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45937.350756712964</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45937.350756712964</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45937.350756712964</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45937.350756712964</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45937.350756712964</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45937.350756712964</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45937.350756712964</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45937.350756712964</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45937.350756712964</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45937.350756712964</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45937.350756712964</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45937.350756712964</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45937.350756712964</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45937.350756712964</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45937.350756712964</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45937.350756712964</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45937.350756712964</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45937.350756712964</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45937.350756712964</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45937.350756712964</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45937.350756712964</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45937.350756712964</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45937.350756712964</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45937.350756712964</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45937.350756712964</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45937.350756712964</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45937.350756712964</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45937.350756712964</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45937.350756712964</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45937.350756712964</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45937.350756712964</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45937.350756712964</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45937.350756712964</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45937.350756712964</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45937.350756712964</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45937.350756712964</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45937.350756712964</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45937.350756712964</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45937.350756712964</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45937.350756712964</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45937.350756712964</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45937.350756712964</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45937.350756712964</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45937.350756712964</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45937.350756712964</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45937.350756712964</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45937.350756712964</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45937.350756712964</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45937.350756712964</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45937.350756712964</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45937.350756712964</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45937.350756712964</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45937.350756712964</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45937.350756712964</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45937.350756712964</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45937.350756712964</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45937.350756712964</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45937.350756712964</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45937.350756712964</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45937.350756712964</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45937.350756712964</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45937.350756712964</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45937.350756712964</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45937.350756712964</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45937.350756712964</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45937.350756712964</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45937.350756712964</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45937.350756712964</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45937.350756712964</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45937.350756712964</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45937.350756712964</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45937.350756712964</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45937.350756712964</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45937.350756712964</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45937.350756712964</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45937.350756712964</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45937.350756712964</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45937.350756712964</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45937.350756712964</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45937.350756712964</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45937.350756712964</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45937.350756712964</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45937.350756712964</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45937.350756712964</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45937.350756712964</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45937.350756712964</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45937.350756712964</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45937.350756712964</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45937.350756712964</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45937.350756712964</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45937.350756712964</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45937.350756712964</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45937.350756712964</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45937.350756712964</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45937.350756712964</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45937.350756712964</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45937.350756712964</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45937.350756712964</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45937.350756712964</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45937.350756712964</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45937.350756712964</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45937.350756712964</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45937.350756712964</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45937.350756712964</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45937.350756712964</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45937.350756712964</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45937.350756712964</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45937.350756712964</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45937.350756712964</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45937.350756712964</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45937.350756712964</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45937.350756712964</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45937.350756712964</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45937.350756712964</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45937.350756712964</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45937.350756712964</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45937.350756712964</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45937.350756712964</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45937.350756712964</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45937.350756712964</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45937.350756712964</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45937.350756712964</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45937.350756712964</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45937.350756712964</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45937.350756712964</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45937.350756712964</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45937.350756712964</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45937.350756712964</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45937.350756712964</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45937.350756712964</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45937.350756712964</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45937.350756712964</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45937.350756712964</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45937.350756712964</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45937.350756712964</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45937.350756712964</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45937.350756712964</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45937.350756712964</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45937.350756712964</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45937.350756712964</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45937.350756712964</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45937.350756712964</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45937.350756712964</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45937.350756712964</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45937.350756712964</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45937.350756712964</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45937.350756712964</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45937.350756712964</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45937.350756712964</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45937.350756712964</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45937.350756712964</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45937.350756712964</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45937.350756712964</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45937.350756712964</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45937.350756712964</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45937.350756712964</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45937.350756712964</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45937.350756712964</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45937.350756712964</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45937.350756712964</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45937.350756712964</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45937.350756712964</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45937.350756712964</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45937.350756712964</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45937.350756712964</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45937.350756712964</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45937.350756712964</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45937.350756712964</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45937.350756712964</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45937.350756712964</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45937.350756712964</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45937.350756712964</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45937.350756712964</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45937.350756712964</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45937.350756712964</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45937.350756712964</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45937.350756712964</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45937.350756712964</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45937.350756712964</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45937.350756712964</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45937.350756712964</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45937.350756712964</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45937.350756712964</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45937.350756712964</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45937.350756712964</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45937.350756712964</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45937.350756712964</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45937.350756712964</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45937.350756712964</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45937.350756712964</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45937.350756712964</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45937.350756712964</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45937.350756712964</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45937.350756712964</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45937.350756712964</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45937.350756712964</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45937.350756712964</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45937.350756712964</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45937.350756712964</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45937.350756712964</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45937.350756712964</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45937.350756712964</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45937.350756712964</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45937.350756712964</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45937.350756712964</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45937.350756712964</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45937.350756712964</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45937.350756712964</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45937.350756712964</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45937.350756712964</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45937.350756712964</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45937.350756712964</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45937.350756712964</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45937.350756712964</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45937.350756712964</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45937.350756712964</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45937.350756712964</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45937.350756712964</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45937.350756712964</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45937.350756712964</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45937.350756712964</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45937.350756712964</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45937.350756712964</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45937.350756712964</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45937.350756712964</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45937.350756712964</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45937.350756712964</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45937.350756712964</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45937.350756712964</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45937.350756712964</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45937.350756712964</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45937.350756712964</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45937.350756712964</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45937.350756712964</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45937.350756712964</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45937.350756712964</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45937.350756712964</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45937.350756712964</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45937.350756712964</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45937.350756712964</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45937.350756712964</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45937.350756712964</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45937.350756712964</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45937.350756712964</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45937.350756712964</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45937.350756712964</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45937.350756712964</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45937.350756712964</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45937.350756712964</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45937.350756712964</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45937.350756712964</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45937.350756712964</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45937.350756712964</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45937.350756712964</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45937.350756712964</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45937.350756712964</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45937.350756712964</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45937.350756712964</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45937.350756712964</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45937.350756712964</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45937.350756712964</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45937.350756712964</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45937.350756712964</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45937.350756712964</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45937.350756712964</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45937.350756712964</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45937.350756712964</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45937.350756712964</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45937.350756712964</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45937.350756712964</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45937.350756712964</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45937.350756712964</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45937.350756712964</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45937.350756712964</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45937.350756712964</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45937.350756712964</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45937.350756712964</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45937.350756712964</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45937.350756712964</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45937.350756712964</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45937.350756712964</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45937.350756712964</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45937.350756712964</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45937.350756712964</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45937.350756712964</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45937.350756712964</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45937.350756712964</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45937.350756712964</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45937.350756712964</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45937.350756712964</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45937.350756712964</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45937.350756712964</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45937.350756712964</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45937.350756712964</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45937.350756712964</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45937.350756712964</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45937.350756712964</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45937.350756712964</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45937.350756712964</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45937.350756712964</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45937.350756712964</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45937.350756712964</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45937.350756712964</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45937.350756712964</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45937.350756712964</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45937.350756712964</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45937.350756712964</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45937.350756712964</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45937.350756712964</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45937.350756712964</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45937.350756712964</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45937.350756712964</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45937.350756712964</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45937.350756712964</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45937.350756712964</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45937.350756712964</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45937.350756712964</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45937.350756712964</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45937.350756712964</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45937.350756712964</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45937.350756712964</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45937.350756712964</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45937.350756712964</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45937.350756712964</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45937.350756712964</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45937.350756712964</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45937.350756712964</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45937.350756712964</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45937.350756712964</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45937.350756712964</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45937.350756712964</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45937.350756712964</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45937.350756712964</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45937.350756712964</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45937.350756712964</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45937.350756712964</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45937.350756712964</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45937.350756712964</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45937.350756712964</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45937.350756712964</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45937.350756712964</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45937.350756712964</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45937.350756712964</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45937.350756712964</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45937.350756712964</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45937.350756712964</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45937.350756712964</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45937.350756712964</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45937.350756712964</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45937.350756712964</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45937.350756712964</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45937.350756712964</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45937.350756712964</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45937.350756712964</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45937.350756712964</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45937.350756712964</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45937.350756712964</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45937.350756712964</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45937.350756712964</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45937.350756712964</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45937.350756712964</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45937.350756712964</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45937.350756712964</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45937.350756712964</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45937.350756712964</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45937.350756712964</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45937.350756712964</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45937.350756712964</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45937.350756712964</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45937.350756712964</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45937.350756712964</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45937.350756712964</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45937.350756712964</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45937.350756712964</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45937.350756712964</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45937.350756712964</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45937.350756712964</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45937.350756712964</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45937.350756712964</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45937.350756712964</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45937.350756712964</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45937.350756712964</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45937.350756712964</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45937.350756712964</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45937.350756712964</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45937.350756712964</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45937.350756712964</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45937.350756712964</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45937.350756712964</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45937.350756712964</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45937.350756712964</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45937.350756712964</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45937.350756712964</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45937.350756712964</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45937.350756712964</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45937.350756712964</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45937.350756712964</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45937.350756712964</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45937.350756712964</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45937.350756712964</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45937.350756712964</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45937.350756712964</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45937.350756712964</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45937.350756712964</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45937.350756712964</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45937.350756712964</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45937.350756712964</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45937.350756712964</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45937.350756712964</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45937.350756712964</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45937.350756712964</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45937.350756712964</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45937.350756712964</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45937.350756712964</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45937.350756712964</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45937.350756712964</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45937.350756712964</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45937.350756712964</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45937.350756712964</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45937.350756712964</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45937.350756712964</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45937.350756712964</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45937.350756712964</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45937.350756712964</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45937.350756712964</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45937.350756712964</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45937.350756712964</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45937.350756712964</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45937.350756712964</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45937.350756712964</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45937.350756712964</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45937.350756712964</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45937.350756712964</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45937.350756712964</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45937.350756712964</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45937.350756712964</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45937.350756712964</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45937.350756712964</v>
      </c>
      <c r="H484" s="145"/>
      <c r="I484" s="141" t="str">
        <f>IFERROR(VLOOKUP(D484,DB!A:F,6,0),"")</f>
        <v/>
      </c>
      <c r="J484" s="141" t="str">
        <f>IFERROR(VLOOKUP(D484,DB!A:G,7,0),"")</f>
        <v/>
      </c>
      <c r="K484" s="148"/>
      <c r="L484" s="143" t="str">
        <f>IFERROR(VLOOKUP(D484,DB!A:I,9,0),"")</f>
        <v/>
      </c>
    </row>
    <row r="485" spans="1:12" ht="15" customHeight="1">
      <c r="A485" s="149"/>
      <c r="B485" s="149" t="str">
        <f>IFERROR(VLOOKUP(D485,DB!A:K,11,0),"")</f>
        <v/>
      </c>
      <c r="C485" s="150"/>
      <c r="D485" s="151"/>
      <c r="E485" s="152"/>
      <c r="F485" s="153"/>
      <c r="G485" s="154">
        <f ca="1">IFERROR(NOW()-F485,"")</f>
        <v>45937.350756712964</v>
      </c>
      <c r="H485" s="153"/>
      <c r="I485" s="149" t="str">
        <f>IFERROR(VLOOKUP(D485,DB!A:F,6,0),"")</f>
        <v/>
      </c>
      <c r="J485" s="149" t="str">
        <f>IFERROR(VLOOKUP(D485,DB!A:G,7,0),"")</f>
        <v/>
      </c>
      <c r="K485" s="155"/>
      <c r="L485" s="151" t="str">
        <f>IFERROR(VLOOKUP(D485,DB!A:I,9,0),"")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tabSelected="1"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45.518696527775319</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39043</v>
      </c>
      <c r="F3" s="38">
        <v>45926.188877314817</v>
      </c>
      <c r="G3" s="39">
        <f ca="1">IFERROR(NOW()-F3,"-")</f>
        <v>11.161879398146993</v>
      </c>
      <c r="H3" s="38">
        <v>45926.158159722225</v>
      </c>
      <c r="I3" s="37" t="str">
        <f>IFERROR(VLOOKUP(D3,DB!A:F,6,0),"")</f>
        <v>SCECO</v>
      </c>
      <c r="J3" s="37" t="str">
        <f>IFERROR(VLOOKUP(D3,DB!A:G,7,0),"")</f>
        <v>Good</v>
      </c>
      <c r="K3" s="37" t="s">
        <v>39074</v>
      </c>
      <c r="L3" s="37" t="str">
        <f>IFERROR(VLOOKUP(D3,DB!A:I,9,0),"")</f>
        <v>Latis</v>
      </c>
      <c r="M3" s="136"/>
    </row>
    <row r="4" spans="1:13" ht="15">
      <c r="A4" s="37" t="s">
        <v>39075</v>
      </c>
      <c r="B4" s="37" t="str">
        <f>IFERROR(VLOOKUP(D4,DB!A:K,11,0),"")</f>
        <v>R5</v>
      </c>
      <c r="C4" s="37">
        <v>4</v>
      </c>
      <c r="D4" s="137" t="s">
        <v>31288</v>
      </c>
      <c r="E4" s="37" t="s">
        <v>39043</v>
      </c>
      <c r="F4" s="38">
        <v>45937.29923611111</v>
      </c>
      <c r="G4" s="39">
        <f ca="1">IFERROR(NOW()-F4,"-")</f>
        <v>5.1520601853553671E-2</v>
      </c>
      <c r="H4" s="38">
        <v>45937.29278935185</v>
      </c>
      <c r="I4" s="37" t="str">
        <f>IFERROR(VLOOKUP(D4,DB!A:F,6,0),"")</f>
        <v>SCECO</v>
      </c>
      <c r="J4" s="37" t="str">
        <f>IFERROR(VLOOKUP(D4,DB!A:G,7,0),"")</f>
        <v>Dead</v>
      </c>
      <c r="K4" s="37" t="s">
        <v>39076</v>
      </c>
      <c r="L4" s="37" t="str">
        <f>IFERROR(VLOOKUP(D4,DB!A:I,9,0),"")</f>
        <v>Latis</v>
      </c>
      <c r="M4" s="136"/>
    </row>
    <row r="5" spans="1:13" ht="15">
      <c r="A5" s="37" t="s">
        <v>39077</v>
      </c>
      <c r="B5" s="37" t="str">
        <f>IFERROR(VLOOKUP(D5,DB!A:K,11,0),"")</f>
        <v>R5</v>
      </c>
      <c r="C5" s="37">
        <v>2</v>
      </c>
      <c r="D5" s="37" t="s">
        <v>35892</v>
      </c>
      <c r="E5" s="37" t="s">
        <v>38964</v>
      </c>
      <c r="F5" s="38" t="s">
        <v>24</v>
      </c>
      <c r="G5" s="39" t="str">
        <f ca="1">IFERROR(NOW()-F5,"-")</f>
        <v>-</v>
      </c>
      <c r="H5" s="38">
        <v>45937.333958333336</v>
      </c>
      <c r="I5" s="37" t="str">
        <f>IFERROR(VLOOKUP(D5,DB!A:F,6,0),"")</f>
        <v>SCECO</v>
      </c>
      <c r="J5" s="37" t="str">
        <f>IFERROR(VLOOKUP(D5,DB!A:G,7,0),"")</f>
        <v>Dead</v>
      </c>
      <c r="K5" s="37" t="s">
        <v>39078</v>
      </c>
      <c r="L5" s="37" t="str">
        <f>IFERROR(VLOOKUP(D5,DB!A:I,9,0),"")</f>
        <v>Latis</v>
      </c>
      <c r="M5" s="136"/>
    </row>
    <row r="6" spans="1:13" ht="15">
      <c r="A6" s="37"/>
      <c r="B6" s="37" t="str">
        <f>IFERROR(VLOOKUP(D6,DB!A:K,11,0),"")</f>
        <v/>
      </c>
      <c r="C6" s="37"/>
      <c r="D6" s="37"/>
      <c r="E6" s="37"/>
      <c r="F6" s="38"/>
      <c r="G6" s="39">
        <f ca="1">IFERROR(NOW()-F6,"-")</f>
        <v>45937.350756712964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45937.350756712964</v>
      </c>
      <c r="H7" s="38"/>
      <c r="I7" s="37" t="str">
        <f>IFERROR(VLOOKUP(D7,DB!A:F,6,0),"")</f>
        <v/>
      </c>
      <c r="J7" s="37" t="str">
        <f>IFERROR(VLOOKUP(D7,DB!A:G,7,0),"")</f>
        <v/>
      </c>
      <c r="K7" s="37"/>
      <c r="L7" s="37" t="str">
        <f>IFERROR(VLOOKUP(D7,DB!A:I,9,0),"")</f>
        <v/>
      </c>
      <c r="M7" s="136"/>
    </row>
    <row r="8" spans="1:13" ht="15.75">
      <c r="A8" s="37"/>
      <c r="B8" s="37" t="str">
        <f>IFERROR(VLOOKUP(D8,DB!A:K,11,0),"")</f>
        <v/>
      </c>
      <c r="C8" s="37"/>
      <c r="D8" s="163"/>
      <c r="E8" s="37"/>
      <c r="F8" s="38"/>
      <c r="G8" s="39">
        <f ca="1">IFERROR(NOW()-F8,"-")</f>
        <v>45937.350756712964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45937.350756712964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45937.350756712964</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45937.350756712964</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63"/>
      <c r="E12" s="37"/>
      <c r="F12" s="38"/>
      <c r="G12" s="39">
        <f ca="1">IFERROR(NOW()-F12,"-")</f>
        <v>45937.350756712964</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45937.350756712964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45937.350756712964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45937.350756712964</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45937.350756712964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45937.350756712964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45937.350756712964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45937.350756712964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45937.350756712964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45937.350756712964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45937.350756712964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45937.350756712964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45937.350756712964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45937.350756712964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45937.350756712964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45937.350756712964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45937.350756712964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45937.350756712964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45937.350756712964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45937.350756712964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45937.350756712964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45937.350756712964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45937.350756712964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45937.350756712964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45937.350756712964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45937.350756712964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45937.350756712964</v>
      </c>
      <c r="H38" s="38"/>
      <c r="I38" s="37" t="str">
        <f>IFERROR(VLOOKUP(D38,DB!A:F,6,0),"")</f>
        <v/>
      </c>
      <c r="J38" s="37" t="str">
        <f>IFERROR(VLOOKUP(D38,DB!A:G,7,0),"")</f>
        <v/>
      </c>
      <c r="K38" s="37"/>
      <c r="L38" s="37" t="str">
        <f>IFERROR(VLOOKUP(D38,DB!A:I,9,0),"")</f>
        <v/>
      </c>
      <c r="M38" s="136"/>
    </row>
    <row r="39" spans="1:13" ht="15">
      <c r="A39" s="92"/>
      <c r="B39" s="92" t="str">
        <f>IFERROR(VLOOKUP(D39,DB!A:K,11,0),"")</f>
        <v/>
      </c>
      <c r="C39" s="92"/>
      <c r="D39" s="92"/>
      <c r="E39" s="92"/>
      <c r="F39" s="134"/>
      <c r="G39" s="135">
        <f ca="1">IFERROR(NOW()-F39,"-")</f>
        <v>45937.350756712964</v>
      </c>
      <c r="H39" s="134"/>
      <c r="I39" s="92" t="str">
        <f>IFERROR(VLOOKUP(D39,DB!A:F,6,0),"")</f>
        <v/>
      </c>
      <c r="J39" s="92" t="str">
        <f>IFERROR(VLOOKUP(D39,DB!A:G,7,0),"")</f>
        <v/>
      </c>
      <c r="K39" s="92"/>
      <c r="L39" s="92" t="str">
        <f>IFERROR(VLOOKUP(D39,DB!A:I,9,0),"")</f>
        <v/>
      </c>
      <c r="M39" s="136"/>
    </row>
    <row r="40" spans="1:13" ht="15">
      <c r="A40" s="92"/>
      <c r="B40" s="92" t="str">
        <f>IFERROR(VLOOKUP(D40,DB!A:K,11,0),"")</f>
        <v/>
      </c>
      <c r="C40" s="92"/>
      <c r="D40" s="92"/>
      <c r="E40" s="92"/>
      <c r="F40" s="134"/>
      <c r="G40" s="135">
        <f ca="1">IFERROR(NOW()-F40,"-")</f>
        <v>45937.350756712964</v>
      </c>
      <c r="H40" s="134"/>
      <c r="I40" s="92" t="str">
        <f>IFERROR(VLOOKUP(D40,DB!A:F,6,0),"")</f>
        <v/>
      </c>
      <c r="J40" s="92" t="str">
        <f>IFERROR(VLOOKUP(D40,DB!A:G,7,0),"")</f>
        <v/>
      </c>
      <c r="K40" s="92"/>
      <c r="L40" s="92" t="str">
        <f>IFERROR(VLOOKUP(D40,DB!A:I,9,0),"")</f>
        <v/>
      </c>
    </row>
    <row r="41" spans="1:13" ht="15">
      <c r="A41" s="37"/>
      <c r="B41" s="37" t="str">
        <f>IFERROR(VLOOKUP(D41,DB!A:K,11,0),"")</f>
        <v/>
      </c>
      <c r="C41" s="37"/>
      <c r="D41" s="37"/>
      <c r="E41" s="37"/>
      <c r="F41" s="38"/>
      <c r="G41" s="39">
        <f ca="1">IFERROR(NOW()-F41,"-")</f>
        <v>45937.350756712964</v>
      </c>
      <c r="H41" s="38"/>
      <c r="I41" s="37" t="str">
        <f>IFERROR(VLOOKUP(D41,DB!A:F,6,0),"")</f>
        <v/>
      </c>
      <c r="J41" s="37" t="str">
        <f>IFERROR(VLOOKUP(D41,DB!A:G,7,0),"")</f>
        <v/>
      </c>
      <c r="K41" s="37"/>
      <c r="L41" s="37" t="str">
        <f>IFERROR(VLOOKUP(D41,DB!A:I,9,0),"")</f>
        <v/>
      </c>
    </row>
    <row r="42" spans="1:13" ht="15">
      <c r="A42" s="37"/>
      <c r="B42" s="37" t="str">
        <f>IFERROR(VLOOKUP(D42,DB!A:K,11,0),"")</f>
        <v/>
      </c>
      <c r="C42" s="37"/>
      <c r="D42" s="37"/>
      <c r="E42" s="37"/>
      <c r="F42" s="38"/>
      <c r="G42" s="39">
        <f ca="1">IFERROR(NOW()-F42,"-")</f>
        <v>45937.350756712964</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45937.350756712964</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45937.350756712964</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45937.350756712964</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45937.350756712964</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45937.350756712964</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45937.350756712964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45937.350756712964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45937.350756712964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45937.350756712964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45937.350756712964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45937.350756712964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45937.350756712964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45937.350756712964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45937.350756712964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45937.350756712964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45937.350756712964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45937.350756712964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45937.350756712964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45937.350756712964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45937.350756712964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45937.350756712964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45937.350756712964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45937.350756712964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45937.350756712964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45937.350756712964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45937.350756712964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45937.350756712964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45937.350756712964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45937.350756712964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45937.350756712964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45937.350756712964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45937.350756712964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45937.350756712964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45937.350756712964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45937.350756712964</v>
      </c>
      <c r="H77" s="38"/>
      <c r="I77" s="37" t="str">
        <f>IFERROR(VLOOKUP(D77,DB!A:F,6,0),"")</f>
        <v/>
      </c>
      <c r="J77" s="37" t="str">
        <f>IFERROR(VLOOKUP(D77,DB!A:G,7,0),"")</f>
        <v/>
      </c>
      <c r="K77" s="37"/>
      <c r="L77" s="37" t="str">
        <f>IFERROR(VLOOKUP(D77,DB!A:I,9,0),"")</f>
        <v/>
      </c>
    </row>
    <row r="78" spans="1:12" ht="15">
      <c r="A78" s="92"/>
      <c r="B78" s="92" t="str">
        <f>IFERROR(VLOOKUP(D78,DB!A:K,11,0),"")</f>
        <v/>
      </c>
      <c r="C78" s="92"/>
      <c r="D78" s="92"/>
      <c r="E78" s="92"/>
      <c r="F78" s="134"/>
      <c r="G78" s="135">
        <f ca="1">IFERROR(NOW()-F78,"-")</f>
        <v>45937.350756712964</v>
      </c>
      <c r="H78" s="134"/>
      <c r="I78" s="92" t="str">
        <f>IFERROR(VLOOKUP(D78,DB!A:F,6,0),"")</f>
        <v/>
      </c>
      <c r="J78" s="92" t="str">
        <f>IFERROR(VLOOKUP(D78,DB!A:G,7,0),"")</f>
        <v/>
      </c>
      <c r="K78" s="92"/>
      <c r="L78" s="92" t="str">
        <f>IFERROR(VLOOKUP(D78,DB!A:I,9,0),"")</f>
        <v/>
      </c>
    </row>
    <row r="79" spans="1:12" ht="15">
      <c r="A79" s="37"/>
      <c r="B79" s="37" t="str">
        <f>IFERROR(VLOOKUP(D79,DB!A:K,11,0),"")</f>
        <v/>
      </c>
      <c r="C79" s="37"/>
      <c r="D79" s="37"/>
      <c r="E79" s="37"/>
      <c r="F79" s="38"/>
      <c r="G79" s="39">
        <f ca="1">IFERROR(NOW()-F79,"-")</f>
        <v>45937.350756712964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45937.350756712964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45937.350756712964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45937.350756712964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45937.350756712964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45937.350756712964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45937.350756712964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45937.350756712964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45937.350756712964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45937.350756712964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45937.350756712964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45937.350756712964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45937.350756712964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45937.350756712964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45937.350756712964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45937.350756712964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45937.350756712964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45937.350756712964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45937.350756712964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45937.350756712964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45937.350756712964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45937.350756712964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45937.350756712964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45937.350756712964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45937.350756712964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45937.350756712964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45937.350756712964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45937.350756712964</v>
      </c>
      <c r="H106" s="38"/>
      <c r="I106" s="37" t="str">
        <f>IFERROR(VLOOKUP(D106,DB!A:F,6,0),"")</f>
        <v/>
      </c>
      <c r="J106" s="37" t="str">
        <f>IFERROR(VLOOKUP(D106,DB!A:G,7,0),"")</f>
        <v/>
      </c>
      <c r="K106" s="37"/>
      <c r="L106" s="37" t="str">
        <f>IFERROR(VLOOKUP(D106,DB!A:I,9,0),"")</f>
        <v/>
      </c>
    </row>
    <row r="107" spans="1:12" ht="15">
      <c r="A107" s="92"/>
      <c r="B107" s="92" t="str">
        <f>IFERROR(VLOOKUP(D107,DB!A:K,11,0),"")</f>
        <v/>
      </c>
      <c r="C107" s="92"/>
      <c r="D107" s="92"/>
      <c r="E107" s="92"/>
      <c r="F107" s="134"/>
      <c r="G107" s="135">
        <f ca="1">IFERROR(NOW()-F107,"-")</f>
        <v>45937.350756712964</v>
      </c>
      <c r="H107" s="134"/>
      <c r="I107" s="92" t="str">
        <f>IFERROR(VLOOKUP(D107,DB!A:F,6,0),"")</f>
        <v/>
      </c>
      <c r="J107" s="92" t="str">
        <f>IFERROR(VLOOKUP(D107,DB!A:G,7,0),"")</f>
        <v/>
      </c>
      <c r="K107" s="92"/>
      <c r="L107" s="92" t="str">
        <f>IFERROR(VLOOKUP(D107,DB!A:I,9,0),"")</f>
        <v/>
      </c>
    </row>
    <row r="108" spans="1:12" ht="15">
      <c r="A108" s="37"/>
      <c r="B108" s="37" t="str">
        <f>IFERROR(VLOOKUP(D108,DB!A:K,11,0),"")</f>
        <v/>
      </c>
      <c r="C108" s="37"/>
      <c r="D108" s="37"/>
      <c r="E108" s="37"/>
      <c r="F108" s="38"/>
      <c r="G108" s="39">
        <f ca="1">IFERROR(NOW()-F108,"-")</f>
        <v>45937.350756712964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45937.350756712964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45937.350756712964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45937.350756712964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45937.350756712964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45937.350756712964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45937.350756712964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45937.350756712964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45937.350756712964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45937.350756712964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45937.350756712964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45937.350756712964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45937.350756712964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45937.350756712964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45937.350756712964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45937.350756712964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45937.350756712964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45937.350756712964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45937.350756712964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45937.350756712964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45937.350756712964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45937.350756712964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45937.350756712964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45937.350756712964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45937.350756712964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45937.350756712964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45937.350756712964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45937.350756712964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45937.350756712964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45937.350756712964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45937.350756712964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45937.350756712964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45937.350756712964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45937.350756712964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45937.350756712964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45937.350756712964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45937.350756712964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45937.350756712964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45937.350756712964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45937.350756712964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45937.350756712964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45937.350756712964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45937.350756712964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45937.350756712964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45937.350756712964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45937.350756712964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45937.350756712964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45937.350756712964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45937.350756712964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45937.350756712964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45937.350756712964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45937.350756712964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45937.350756712964</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45937.350756712964</v>
      </c>
      <c r="H161" s="134"/>
      <c r="I161" s="92" t="str">
        <f>IFERROR(VLOOKUP(D161,DB!A:F,6,0),"")</f>
        <v/>
      </c>
      <c r="J161" s="92" t="str">
        <f>IFERROR(VLOOKUP(D161,DB!A:G,7,0),"")</f>
        <v/>
      </c>
      <c r="K161" s="92"/>
      <c r="L161" s="92" t="str">
        <f>IFERROR(VLOOKUP(D161,DB!A:I,9,0),"")</f>
        <v/>
      </c>
    </row>
    <row r="162" spans="1:12" ht="15"/>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8" ht="15"/>
    <row r="439" ht="15"/>
    <row r="440" ht="15"/>
    <row r="441" ht="15"/>
    <row r="442" ht="15"/>
    <row r="443" ht="15"/>
    <row r="444" ht="15"/>
    <row r="445"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6" ht="15"/>
    <row r="487" ht="15"/>
    <row r="488" ht="15"/>
    <row r="489" ht="15"/>
    <row r="491" ht="15"/>
    <row r="492" ht="15"/>
    <row r="493" ht="15"/>
    <row r="496" ht="15"/>
    <row r="497" ht="15"/>
    <row r="498" ht="15"/>
    <row r="499"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1" ht="15"/>
    <row r="812" ht="15"/>
    <row r="813" ht="15"/>
    <row r="814" ht="15"/>
    <row r="815" ht="15"/>
    <row r="816" ht="15"/>
    <row r="820" ht="15"/>
    <row r="821" ht="15"/>
    <row r="831" ht="15"/>
    <row r="836" ht="15"/>
    <row r="847" ht="15"/>
    <row r="848" ht="15"/>
    <row r="855" ht="15"/>
    <row r="856" ht="15"/>
    <row r="860" ht="15"/>
    <row r="861" ht="15"/>
    <row r="862" ht="15"/>
    <row r="869" ht="15"/>
    <row r="870" ht="15"/>
    <row r="871" ht="15"/>
    <row r="872" ht="15"/>
    <row r="874" ht="15"/>
    <row r="875" ht="15"/>
    <row r="876" ht="15"/>
    <row r="879" ht="15"/>
    <row r="880" ht="15"/>
    <row r="881" ht="15"/>
    <row r="882" ht="15"/>
    <row r="884" ht="15"/>
    <row r="885" ht="15"/>
    <row r="886" ht="15"/>
    <row r="887" ht="15"/>
    <row r="888" ht="15"/>
    <row r="889" ht="15"/>
    <row r="891" ht="15"/>
    <row r="892" ht="15"/>
    <row r="894" ht="15"/>
    <row r="895" ht="15"/>
    <row r="897" ht="15"/>
    <row r="898" ht="15"/>
    <row r="899" ht="15"/>
    <row r="901" ht="15"/>
    <row r="902" ht="15"/>
    <row r="903" ht="15"/>
    <row r="904" ht="15"/>
    <row r="905" ht="15"/>
    <row r="909" ht="15"/>
    <row r="910" ht="15"/>
    <row r="911" ht="15"/>
    <row r="912" ht="15"/>
    <row r="915" ht="15"/>
    <row r="916" ht="15"/>
    <row r="919" ht="15"/>
    <row r="960" ht="15"/>
    <row r="961" ht="15"/>
    <row r="964" ht="15"/>
    <row r="965" ht="15"/>
    <row r="972" ht="15"/>
    <row r="973" ht="15"/>
    <row r="976" ht="15"/>
    <row r="978" ht="15"/>
    <row r="980" ht="15"/>
    <row r="981" ht="15"/>
    <row r="982" ht="15"/>
    <row r="985" ht="15"/>
    <row r="986" ht="15"/>
    <row r="988" ht="15"/>
    <row r="991" ht="15"/>
    <row r="992" ht="15"/>
    <row r="994" ht="15"/>
    <row r="995" ht="15"/>
    <row r="996" ht="15"/>
    <row r="997" ht="15"/>
    <row r="998" ht="15"/>
    <row r="1001" ht="15"/>
    <row r="1002" ht="15"/>
    <row r="1003" ht="15"/>
    <row r="1004" ht="15"/>
    <row r="1005" ht="15"/>
    <row r="1006" ht="15"/>
    <row r="1008" ht="15"/>
    <row r="1010" ht="15"/>
    <row r="1012" ht="15"/>
    <row r="1013" ht="15"/>
    <row r="1014" ht="15"/>
    <row r="1016" ht="15"/>
    <row r="1017" ht="15"/>
    <row r="1018" ht="15"/>
    <row r="1019" ht="15"/>
    <row r="1020" ht="15"/>
    <row r="1021" ht="15"/>
    <row r="1022" ht="15"/>
    <row r="1024" ht="15"/>
    <row r="1025" ht="15"/>
    <row r="1026" ht="15"/>
    <row r="1031" ht="15"/>
    <row r="1032" ht="15"/>
    <row r="1036" ht="15"/>
    <row r="1037" ht="15"/>
    <row r="1038" ht="15"/>
    <row r="1041" ht="15"/>
    <row r="1043" ht="15"/>
    <row r="1047" ht="15"/>
    <row r="1051" ht="15"/>
    <row r="1057" ht="15"/>
    <row r="1058" ht="15"/>
    <row r="1060" ht="15"/>
    <row r="1061" ht="15"/>
    <row r="1063" ht="15"/>
    <row r="1066" ht="15"/>
    <row r="1067" ht="15"/>
    <row r="1069" ht="15"/>
    <row r="1071" ht="15"/>
    <row r="1073" ht="15"/>
    <row r="1075" ht="15"/>
    <row r="1076" ht="15"/>
    <row r="1077" ht="15"/>
    <row r="1079" ht="15"/>
    <row r="1080" ht="15"/>
    <row r="1081" ht="15"/>
    <row r="1082" ht="15"/>
    <row r="1085" ht="15"/>
    <row r="1259" ht="15"/>
    <row r="1260" ht="15"/>
    <row r="1270" ht="15"/>
    <row r="1271" ht="15"/>
    <row r="1272" ht="15"/>
    <row r="1278" ht="15"/>
    <row r="1279" ht="15"/>
    <row r="1280" ht="15"/>
    <row r="1281" ht="15"/>
    <row r="1283" ht="15"/>
    <row r="1286" ht="15"/>
    <row r="1287" ht="15"/>
    <row r="1288" ht="15"/>
    <row r="1289" ht="15"/>
    <row r="1291" ht="15"/>
    <row r="1292" ht="15"/>
    <row r="1294" ht="15"/>
    <row r="1295" ht="15"/>
    <row r="1296" ht="15"/>
    <row r="1297" ht="15"/>
    <row r="1299" ht="15"/>
    <row r="1300" ht="15"/>
    <row r="1301" ht="15"/>
    <row r="1304" ht="15"/>
    <row r="1305" ht="15"/>
    <row r="1308" ht="15"/>
    <row r="1309" ht="15"/>
    <row r="1310" ht="15"/>
    <row r="1311" ht="15"/>
    <row r="1312" ht="15"/>
    <row r="1313" ht="15"/>
    <row r="1314" ht="15"/>
    <row r="1315" ht="15"/>
    <row r="1317" ht="15"/>
    <row r="1319" ht="15"/>
    <row r="1320" ht="15"/>
    <row r="1321" ht="15"/>
    <row r="1324" ht="15"/>
    <row r="1334" ht="15"/>
    <row r="1337" ht="15"/>
    <row r="1338" ht="15"/>
    <row r="1342" ht="15"/>
    <row r="1346" ht="15"/>
    <row r="1349" ht="15"/>
    <row r="1351" ht="15"/>
    <row r="1352" ht="15"/>
    <row r="1355" ht="15"/>
    <row r="1357" ht="15"/>
    <row r="1360" ht="15"/>
    <row r="1361" ht="15"/>
    <row r="1362" ht="15"/>
    <row r="1364" ht="15"/>
    <row r="1366" ht="15"/>
    <row r="1367" ht="15"/>
    <row r="1368" ht="15"/>
    <row r="1372" ht="15"/>
    <row r="1373" ht="15"/>
    <row r="1374" ht="15"/>
    <row r="1376" ht="15"/>
    <row r="1377" ht="15"/>
    <row r="1378" ht="15"/>
    <row r="1379" ht="15"/>
  </sheetData>
  <dataValidations count="2">
    <dataValidation allowBlank="1" showInputMessage="1" showErrorMessage="1" sqref="E1" xr:uid="{920C6338-E771-4DAE-8C89-92A9093EA4DE}"/>
    <dataValidation type="list" allowBlank="1" showInputMessage="1" showErrorMessage="1" sqref="E2:E1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39079</v>
      </c>
      <c r="B2" s="120" t="s">
        <v>5398</v>
      </c>
      <c r="C2" s="137">
        <v>1</v>
      </c>
      <c r="D2" s="120" t="s">
        <v>34463</v>
      </c>
      <c r="E2" s="137" t="s">
        <v>39080</v>
      </c>
      <c r="F2" s="138">
        <v>45926.772847222222</v>
      </c>
      <c r="G2" s="89">
        <f ca="1">IFERROR(NOW()-F2,"-")</f>
        <v>10.577909490741149</v>
      </c>
      <c r="H2" s="139">
        <v>45927.449074074102</v>
      </c>
      <c r="I2" s="120" t="str">
        <f>IFERROR(VLOOKUP(D2,DB!A:F,6,0),"")</f>
        <v>SCECO</v>
      </c>
      <c r="J2" s="120" t="str">
        <f>IFERROR(VLOOKUP(D2,DB!A:G,7,0),"")</f>
        <v>Weak</v>
      </c>
      <c r="K2" s="137" t="s">
        <v>39081</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45937.350756712964</v>
      </c>
      <c r="H3" s="139">
        <v>45927.987534722219</v>
      </c>
      <c r="I3" s="120" t="str">
        <f>IFERROR(VLOOKUP(D3,DB!A:F,6,0),"")</f>
        <v>SCECO</v>
      </c>
      <c r="J3" s="120" t="str">
        <f>IFERROR(VLOOKUP(D3,DB!A:G,7,0),"")</f>
        <v>Vandalized</v>
      </c>
      <c r="K3" s="137" t="s">
        <v>39082</v>
      </c>
      <c r="L3" s="126" t="str">
        <f>IFERROR(VLOOKUP(D3,DB!A:I,9,0),"")</f>
        <v>Latis</v>
      </c>
    </row>
    <row r="4" spans="1:16383" ht="31.5" customHeight="1">
      <c r="A4" s="137" t="s">
        <v>39083</v>
      </c>
      <c r="B4" s="120" t="s">
        <v>5398</v>
      </c>
      <c r="C4" s="137">
        <v>1</v>
      </c>
      <c r="D4" s="120" t="s">
        <v>32861</v>
      </c>
      <c r="E4" s="137" t="s">
        <v>39080</v>
      </c>
      <c r="F4" s="138">
        <v>45933.880972222221</v>
      </c>
      <c r="G4" s="89">
        <f ca="1">IFERROR(NOW()-F4,"-")</f>
        <v>3.4697844907423132</v>
      </c>
      <c r="H4" s="139">
        <v>45929.455266203702</v>
      </c>
      <c r="I4" s="120" t="str">
        <f>IFERROR(VLOOKUP(D4,DB!A:F,6,0),"")</f>
        <v>SCECO</v>
      </c>
      <c r="J4" s="120" t="str">
        <f>IFERROR(VLOOKUP(D4,DB!A:G,7,0),"")</f>
        <v>In progress</v>
      </c>
      <c r="K4" s="137" t="s">
        <v>39081</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39084</v>
      </c>
      <c r="B5" s="120" t="s">
        <v>5398</v>
      </c>
      <c r="C5" s="137">
        <v>1</v>
      </c>
      <c r="D5" s="120" t="s">
        <v>33408</v>
      </c>
      <c r="E5" s="137" t="s">
        <v>38964</v>
      </c>
      <c r="F5" s="138">
        <v>45934.942245370374</v>
      </c>
      <c r="G5" s="89">
        <f ca="1">IFERROR(NOW()-F5,"-")</f>
        <v>2.4085113425899181</v>
      </c>
      <c r="H5" s="139">
        <v>45934.470231481479</v>
      </c>
      <c r="I5" s="120" t="str">
        <f>IFERROR(VLOOKUP(D5,DB!A:F,6,0),"")</f>
        <v>SCECO</v>
      </c>
      <c r="J5" s="120" t="str">
        <f>IFERROR(VLOOKUP(D5,DB!A:G,7,0),"")</f>
        <v>Dead</v>
      </c>
      <c r="K5" s="137" t="s">
        <v>39081</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39085</v>
      </c>
      <c r="B6" s="120" t="str">
        <f>IFERROR(VLOOKUP(D6,DB!A:K,11,0),"")</f>
        <v>R6</v>
      </c>
      <c r="C6" s="122">
        <v>1</v>
      </c>
      <c r="D6" s="120" t="s">
        <v>33009</v>
      </c>
      <c r="E6" s="123" t="s">
        <v>38964</v>
      </c>
      <c r="F6" s="124">
        <v>45937.073495370372</v>
      </c>
      <c r="G6" s="89">
        <f ca="1">IFERROR(NOW()-F6,"-")</f>
        <v>0.27726134259137325</v>
      </c>
      <c r="H6" s="124">
        <v>45937.053842592592</v>
      </c>
      <c r="I6" s="120" t="str">
        <f>IFERROR(VLOOKUP(D6,DB!A:F,6,0),"")</f>
        <v>SCECO</v>
      </c>
      <c r="J6" s="119" t="str">
        <f>IFERROR(VLOOKUP(D6,DB!A:G,7,0),"")</f>
        <v>Dead+No BB Design</v>
      </c>
      <c r="K6" s="125" t="s">
        <v>39086</v>
      </c>
      <c r="L6" s="126" t="str">
        <f>IFERROR(VLOOKUP(D6,DB!A:I,9,0),"")</f>
        <v>Latis</v>
      </c>
    </row>
    <row r="7" spans="1:16383" ht="31.5" customHeight="1">
      <c r="A7" s="121"/>
      <c r="B7" s="120" t="str">
        <f>IFERROR(VLOOKUP(D7,DB!A:K,11,0),"")</f>
        <v/>
      </c>
      <c r="C7" s="122"/>
      <c r="D7" s="164"/>
      <c r="E7" s="123"/>
      <c r="F7" s="124"/>
      <c r="G7" s="89">
        <f ca="1">IFERROR(NOW()-F7,"-")</f>
        <v>45937.350756712964</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45937.350756712964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45937.350756712964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45937.350756712964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45937.350756712964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45937.350756712964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45937.350756712964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45937.350756712964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45937.350756712964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45937.350756712964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45937.350756712964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45937.350756712964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45937.350756712964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45937.350756712964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45937.350756712964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45937.350756712964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45937.350756712964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45937.350756712964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45937.350756712964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45937.350756712964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45937.350756712964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45937.350756712964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45937.350756712964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45937.350756712964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45937.350756712964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45937.350756712964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45937.350756712964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45937.350756712964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45937.350756712964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45937.350756712964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45937.350756712964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45937.350756712964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45937.350756712964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45937.350756712964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45937.350756712964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45937.350756712964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45937.350756712964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45937.350756712964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45937.350756712964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45937.350756712964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45937.350756712964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45937.350756712964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45937.350756712964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45937.350756712964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45937.350756712964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45937.350756712964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45937.350756712964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45937.350756712964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45937.350756712964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45937.350756712964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45937.350756712964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45937.350756712964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45937.350756712964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45937.350756712964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45937.350756712964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45937.350756712964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45937.350756712964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45937.350756712964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45937.350756712964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45937.350756712964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45937.350756712964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45937.350756712964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45937.350756712964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45937.350756712964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45937.350756712964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45937.350756712964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45937.350756712964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45937.350756712964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45937.350756712964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45937.350756712964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45937.350756712964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45937.350756712964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45937.350756712964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45937.350756712964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45937.350756712964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45937.350756712964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45937.350756712964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45937.350756712964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45937.350756712964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45937.350756712964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45937.350756712964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45937.350756712964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45937.350756712964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45937.350756712964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45937.350756712964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45937.350756712964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45937.350756712964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45937.350756712964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45937.350756712964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45937.350756712964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45937.350756712964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45937.350756712964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45937.350756712964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45937.350756712964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45937.350756712964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45937.350756712964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45937.350756712964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45937.350756712964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45937.350756712964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45937.350756712964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45937.350756712964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45937.350756712964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45937.350756712964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45937.350756712964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45937.350756712964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45937.350756712964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45937.350756712964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45937.350756712964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45937.350756712964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45937.350756712964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45937.350756712964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45937.350756712964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45937.350756712964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45937.350756712964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45937.350756712964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45937.350756712964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45937.350756712964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45937.350756712964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45937.350756712964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45937.350756712964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45937.350756712964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45937.350756712964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45937.350756712964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45937.350756712964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45937.350756712964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45937.350756712964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45937.350756712964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45937.350756712964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45937.350756712964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45937.350756712964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45937.350756712964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45937.350756712964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45937.350756712964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45937.350756712964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45937.350756712964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45937.350756712964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45937.350756712964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45937.350756712964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45937.350756712964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45937.350756712964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45937.350756712964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45937.350756712964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45937.350756712964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45937.350756712964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45937.350756712964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45937.350756712964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45937.350756712964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45937.350756712964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45937.350756712964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45937.350756712964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45937.350756712964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45937.350756712964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45937.350756712964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45937.350756712964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45937.350756712964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45937.350756712964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45937.350756712964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45937.350756712964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45937.350756712964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45937.350756712964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45937.350756712964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45937.350756712964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45937.350756712964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45937.350756712964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45937.350756712964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45937.350756712964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45937.350756712964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45937.350756712964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45937.350756712964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45937.350756712964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45937.350756712964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45937.350756712964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45937.350756712964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45937.350756712964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45937.350756712964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45937.350756712964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45937.350756712964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45937.350756712964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45937.350756712964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45937.350756712964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45937.350756712964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45937.350756712964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45937.350756712964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45937.350756712964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45937.350756712964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45937.350756712964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45937.350756712964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45937.350756712964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45937.350756712964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45937.350756712964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45937.350756712964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45937.350756712964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45937.350756712964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45937.350756712964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45937.350756712964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45937.350756712964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45937.350756712964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45937.350756712964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45937.350756712964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45937.350756712964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45937.350756712964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45937.350756712964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45937.350756712964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45937.350756712964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45937.350756712964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45937.350756712964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45937.350756712964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45937.350756712964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45937.350756712964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45937.350756712964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45937.350756712964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45937.350756712964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45937.350756712964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45937.350756712964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45937.350756712964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45937.350756712964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45937.350756712964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45937.350756712964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45937.350756712964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45937.350756712964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45937.350756712964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45937.350756712964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45937.350756712964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45937.350756712964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45937.350756712964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45937.350756712964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45937.350756712964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45937.350756712964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45937.350756712964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45937.350756712964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45937.350756712964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45937.350756712964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45937.350756712964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45937.350756712964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45937.350756712964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45937.350756712964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45937.350756712964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45937.350756712964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45937.350756712964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45937.350756712964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45937.350756712964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45937.350756712964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45937.350756712964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45937.350756712964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45937.350756712964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45937.350756712964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45937.350756712964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45937.350756712964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45937.350756712964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45937.350756712964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45937.350756712964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45937.350756712964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45937.350756712964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45937.350756712964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45937.350756712964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45937.350756712964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45937.350756712964</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2025-10-07T05:26:24Z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