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98" documentId="13_ncr:1_{F6CB121F-512D-4AA6-A0C1-0FB36C537598}" xr6:coauthVersionLast="47" xr6:coauthVersionMax="47" xr10:uidLastSave="{A46F58E7-32CE-4EB8-AA60-7226BD9BA391}"/>
  <bookViews>
    <workbookView xWindow="-109" yWindow="-109" windowWidth="26301" windowHeight="14169"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<sst xmlns="http://schemas.openxmlformats.org/spreadsheetml/2006/main" count="178590" uniqueCount="39077">
  <si>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</si>
  <si>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</si>
  <si>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</si>
  <si>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</si>
  <si>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</si>
  <si>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</si>
  <si>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</si>
  <si>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</si>
  <si>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</si>
  <si>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</si>
  <si>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</si>
  <si>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</si>
  <si>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</si>
  <si>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</si>
  <si>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</si>
  <si>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</si>
  <si>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</si>
  <si>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</si>
  <si>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</si>
  <si>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</si>
  <si>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</si>
  <si>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</si>
  <si>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</si>
  <si>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</si>
  <si>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</si>
  <si>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</si>
  <si>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</si>
  <si>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</si>
  <si>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</si>
  <si>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</si>
  <si>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</si>
  <si>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</si>
  <si>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</si>
  <si>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</si>
  <si>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</si>
  <si>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</si>
  <si>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</si>
  <si>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</si>
  <si>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</si>
  <si>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</si>
  <si>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</si>
  <si>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</si>
  <si>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</si>
  <si>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</si>
  <si>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</si>
  <si>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</si>
  <si>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</si>
  <si>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</si>
  <si>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</si>
  <si>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</si>
  <si>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</si>
  <si>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</si>
  <si>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</si>
  <si>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</si>
  <si>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</si>
  <si>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</si>
  <si>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</si>
  <si>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</si>
  <si>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</si>
  <si>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</si>
  <si>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</si>
  <si>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</si>
  <si>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</si>
  <si>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</si>
  <si>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</si>
  <si>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</si>
  <si>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</si>
  <si>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</si>
  <si>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</si>
  <si>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</si>
  <si>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</si>
  <si>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</si>
  <si>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</si>
  <si>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</si>
  <si>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</si>
  <si>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</si>
  <si>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</si>
  <si>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</si>
  <si>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</si>
  <si>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</si>
  <si>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</si>
  <si>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</si>
  <si>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</si>
  <si>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</si>
  <si>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</si>
  <si>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</si>
  <si>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</si>
  <si>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</si>
  <si>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</si>
  <si>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</si>
  <si>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</si>
  <si>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</si>
  <si>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</si>
  <si>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</si>
  <si>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</si>
  <si>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</si>
  <si>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</si>
  <si>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</si>
  <si>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</si>
  <si>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</si>
  <si>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</si>
  <si>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</si>
  <si>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</si>
  <si>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</si>
  <si>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</si>
  <si>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</si>
  <si>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</si>
  <si>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</si>
  <si>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</si>
  <si>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</si>
  <si>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</si>
  <si>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</si>
  <si>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</si>
  <si>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</si>
  <si>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</si>
  <si>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</si>
  <si>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</si>
  <si>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</si>
  <si>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</si>
  <si>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</si>
  <si>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</si>
  <si>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</si>
  <si>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</si>
  <si>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</si>
  <si>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</si>
  <si>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</si>
  <si>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</si>
  <si>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</si>
  <si>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</si>
  <si>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</si>
  <si>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</si>
  <si>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</si>
  <si>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</si>
  <si>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</si>
  <si>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</si>
  <si>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</si>
  <si>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</si>
  <si>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</si>
  <si>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</si>
  <si>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</si>
  <si>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</si>
  <si>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</si>
  <si>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</si>
  <si>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</si>
  <si>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</si>
  <si>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</si>
  <si>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</si>
  <si>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</si>
  <si>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</si>
  <si>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</si>
  <si>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</si>
  <si>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</si>
  <si>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</si>
  <si>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</si>
  <si>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</si>
  <si>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</si>
  <si>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</si>
  <si>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</si>
  <si>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</si>
  <si>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</si>
  <si>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</si>
  <si>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</si>
  <si>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</si>
  <si>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</si>
  <si>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</si>
  <si>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</si>
  <si>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</si>
  <si>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</si>
  <si>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</si>
  <si>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</si>
  <si>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</si>
  <si>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</si>
  <si>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</si>
  <si>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</si>
  <si>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</si>
  <si>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</si>
  <si>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</si>
  <si>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</si>
  <si>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</si>
  <si>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</si>
  <si>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</si>
  <si>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</si>
  <si>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</si>
  <si>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</si>
  <si>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</si>
  <si>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</si>
  <si>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</si>
  <si>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</si>
  <si>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</si>
  <si>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</si>
  <si>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</si>
  <si>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</si>
  <si>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</si>
  <si>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</si>
  <si>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</si>
  <si>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</si>
  <si>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</si>
  <si>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</si>
  <si>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</si>
  <si>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</si>
  <si>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</si>
  <si>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</si>
  <si>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</si>
  <si>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</si>
  <si>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</si>
  <si>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</si>
  <si>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</si>
  <si>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</si>
  <si>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</si>
  <si>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</si>
  <si>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</si>
  <si>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</si>
  <si>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</si>
  <si>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</si>
  <si>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</si>
  <si>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</si>
  <si>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</si>
  <si>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</si>
  <si>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</si>
  <si>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</si>
  <si>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</si>
  <si>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</si>
  <si>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</si>
  <si>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</si>
  <si>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</si>
  <si>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</si>
  <si>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</si>
  <si>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</si>
  <si>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</si>
  <si>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</si>
  <si>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</si>
  <si>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</si>
  <si>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</si>
  <si>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</si>
  <si>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</si>
  <si>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</si>
  <si>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</si>
  <si>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</si>
  <si>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</si>
  <si>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</si>
  <si>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</si>
  <si>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</si>
  <si>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</si>
  <si>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</si>
  <si>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</si>
  <si>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</si>
  <si>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</si>
  <si>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</si>
  <si>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</si>
  <si>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</si>
  <si>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</si>
  <si>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</si>
  <si>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</si>
  <si>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</si>
  <si>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</si>
  <si>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</si>
  <si>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</si>
  <si>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</si>
  <si>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</si>
  <si>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</si>
  <si>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</si>
  <si>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</si>
  <si>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</si>
  <si>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</si>
  <si>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</si>
  <si>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</si>
  <si>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</si>
  <si>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</si>
  <si>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</si>
  <si>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</si>
  <si>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</si>
  <si>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</si>
  <si>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</si>
  <si>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</si>
  <si>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</si>
  <si>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</si>
  <si>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</si>
  <si>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</si>
  <si>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</si>
  <si>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</si>
  <si>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</si>
  <si>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</si>
  <si>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</si>
  <si>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</si>
  <si>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</si>
  <si>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</si>
  <si>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</si>
  <si>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</si>
  <si>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</si>
  <si>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</si>
  <si>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</si>
  <si>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</si>
  <si>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</si>
  <si>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</si>
  <si>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</si>
  <si>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</si>
  <si>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</si>
  <si>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</si>
  <si>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</si>
  <si>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</si>
  <si>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</si>
  <si>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</si>
  <si>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</si>
  <si>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</si>
  <si>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</si>
  <si>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</si>
  <si>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</si>
  <si>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</si>
  <si>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</si>
  <si>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</si>
  <si>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</si>
  <si>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</si>
  <si>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</si>
  <si>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</si>
  <si>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</si>
  <si>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</si>
  <si>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</si>
  <si>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</si>
  <si>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</si>
  <si>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</si>
  <si>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</si>
  <si>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</si>
  <si>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</si>
  <si>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</si>
  <si>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</si>
  <si>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</si>
  <si>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</si>
  <si>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</si>
  <si>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</si>
  <si>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</si>
  <si>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</si>
  <si>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</si>
  <si>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</si>
  <si>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</si>
  <si>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</si>
  <si>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</si>
  <si>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</si>
  <si>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</si>
  <si>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</si>
  <si>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</si>
  <si>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</si>
  <si>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</si>
  <si>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</si>
  <si>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</si>
  <si>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</si>
  <si>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</si>
  <si>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</si>
  <si>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</si>
  <si>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</si>
  <si>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</si>
  <si>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</si>
  <si>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</si>
  <si>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</si>
  <si>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</si>
  <si>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</si>
  <si>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</si>
  <si>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</si>
  <si>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</si>
  <si>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</si>
  <si>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</si>
  <si>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</si>
  <si>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</si>
  <si>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</si>
  <si>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</si>
  <si>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</si>
  <si>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</si>
  <si>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</si>
  <si>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</si>
  <si>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</si>
  <si>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</si>
  <si>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</si>
  <si>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</si>
  <si>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</si>
  <si>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</si>
  <si>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</si>
  <si>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</si>
  <si>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</si>
  <si>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</si>
  <si>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</si>
  <si>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</si>
  <si>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</si>
  <si>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</si>
  <si>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</si>
  <si>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</si>
  <si>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</si>
  <si>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</si>
  <si>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</si>
  <si>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</si>
  <si>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</si>
  <si>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</si>
  <si>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</si>
  <si>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</si>
  <si>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</si>
  <si>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</si>
  <si>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</si>
  <si>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</si>
  <si>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</si>
  <si>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</si>
  <si>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</si>
  <si>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</si>
  <si>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</si>
  <si>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</si>
  <si>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</si>
  <si>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</si>
  <si>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</si>
  <si>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</si>
  <si>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</si>
  <si>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</si>
  <si>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</si>
  <si>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</si>
  <si>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</si>
  <si>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</si>
  <si>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</si>
  <si>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</si>
  <si>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</si>
  <si>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</si>
  <si>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</si>
  <si>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</si>
  <si>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</si>
  <si>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</si>
  <si>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</si>
  <si>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</si>
  <si>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</si>
  <si>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</si>
  <si>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</si>
  <si>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</si>
  <si>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</si>
  <si>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</si>
  <si>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</si>
  <si>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</si>
  <si>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</si>
  <si>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</si>
  <si>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</si>
  <si>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</si>
  <si>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</si>
  <si>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</si>
  <si>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</si>
  <si>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</si>
  <si>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</si>
  <si>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</si>
  <si>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</si>
  <si>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</si>
  <si>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</si>
  <si>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</si>
  <si>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</si>
  <si>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</si>
  <si>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</si>
  <si>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</si>
  <si>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</si>
  <si>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</si>
  <si>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</si>
  <si>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</si>
  <si>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</si>
  <si>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</si>
  <si>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</si>
  <si>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</si>
  <si>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</si>
  <si>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</si>
  <si>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</si>
  <si>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</si>
  <si>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</si>
  <si>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</si>
  <si>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</si>
  <si>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</si>
  <si>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</si>
  <si>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</si>
  <si>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</si>
  <si>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</si>
  <si>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</si>
  <si>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</si>
  <si>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</si>
  <si>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</si>
  <si>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</si>
  <si>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</si>
  <si>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</si>
  <si>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</si>
  <si>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</si>
  <si>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</si>
  <si>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</si>
  <si>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</si>
  <si>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</si>
  <si>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</si>
  <si>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</si>
  <si>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</si>
  <si>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</si>
  <si>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</si>
  <si>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</si>
  <si>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</si>
  <si>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</si>
  <si>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</si>
  <si>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</si>
  <si>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</si>
  <si>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</si>
  <si>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</si>
  <si>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</si>
  <si>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</si>
  <si>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</si>
  <si>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</si>
  <si>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</si>
  <si>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</si>
  <si>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</si>
  <si>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</si>
  <si>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</si>
  <si>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</si>
  <si>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</si>
  <si>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</si>
  <si>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</si>
  <si>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</si>
  <si>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</si>
  <si>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</si>
  <si>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</si>
  <si>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</si>
  <si>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</si>
  <si>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</si>
  <si>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</si>
  <si>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</si>
  <si>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</si>
  <si>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</si>
  <si>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</si>
  <si>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</si>
  <si>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</si>
  <si>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</si>
  <si>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</si>
  <si>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</si>
  <si>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</si>
  <si>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</si>
  <si>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</si>
  <si>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</si>
  <si>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</si>
  <si>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</si>
  <si>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</si>
  <si>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</si>
  <si>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</si>
  <si>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</si>
  <si>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</si>
  <si>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</si>
  <si>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</si>
  <si>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</si>
  <si>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</si>
  <si>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</si>
  <si>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</si>
  <si>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</si>
  <si>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</si>
  <si>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</si>
  <si>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</si>
  <si>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</si>
  <si>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</si>
  <si>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</si>
  <si>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</si>
  <si>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</si>
  <si>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</si>
  <si>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</si>
  <si>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</si>
  <si>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</si>
  <si>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</si>
  <si>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</si>
  <si>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</si>
  <si>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</si>
  <si>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</si>
  <si>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</si>
  <si>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</si>
  <si>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</si>
  <si>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</si>
  <si>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</si>
  <si>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</si>
  <si>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</si>
  <si>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</si>
  <si>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</si>
  <si>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</si>
  <si>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</si>
  <si>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</si>
  <si>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</si>
  <si>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</si>
  <si>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</si>
  <si>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</si>
  <si>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</si>
  <si>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</si>
  <si>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</si>
  <si>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</si>
  <si>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</si>
  <si>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</si>
  <si>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</si>
  <si>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</si>
  <si>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</si>
  <si>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</si>
  <si>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</si>
  <si>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</si>
  <si>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</si>
  <si>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</si>
  <si>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</si>
  <si>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</si>
  <si>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</si>
  <si>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</si>
  <si>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</si>
  <si>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</si>
  <si>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</si>
  <si>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</si>
  <si>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</si>
  <si>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</si>
  <si>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</si>
  <si>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</si>
  <si>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</si>
  <si>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</si>
  <si>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</si>
  <si>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</si>
  <si>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</si>
  <si>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</si>
  <si>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</si>
  <si>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</si>
  <si>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</si>
  <si>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</si>
  <si>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</si>
  <si>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</si>
  <si>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</si>
  <si>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</si>
  <si>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</si>
  <si>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</si>
  <si>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</si>
  <si>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</si>
  <si>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</si>
  <si>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</si>
  <si>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</si>
  <si>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</si>
  <si>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</si>
  <si>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</si>
  <si>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</si>
  <si>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</si>
  <si>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</si>
  <si>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</si>
  <si>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</si>
  <si>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</si>
  <si>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</si>
  <si>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</si>
  <si>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</si>
  <si>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</si>
  <si>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</si>
  <si>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</si>
  <si>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</si>
  <si>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</si>
  <si>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</si>
  <si>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</si>
  <si>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</si>
  <si>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</si>
  <si>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</si>
  <si>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</si>
  <si>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</si>
  <si>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</si>
  <si>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</si>
  <si>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</si>
  <si>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</si>
  <si>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</si>
  <si>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</si>
  <si>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</si>
  <si>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</si>
  <si>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</si>
  <si>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</si>
  <si>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</si>
  <si>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</si>
  <si>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</si>
  <si>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</si>
  <si>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</si>
  <si>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</si>
  <si>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</si>
  <si>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</si>
  <si>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</si>
  <si>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</si>
  <si>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</si>
  <si>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</si>
  <si>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</si>
  <si>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</si>
  <si>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</si>
  <si>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</si>
  <si>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</si>
  <si>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</si>
  <si>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</si>
  <si>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</si>
  <si>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</si>
  <si>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</si>
  <si>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</si>
  <si>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</si>
  <si>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</si>
  <si>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</si>
  <si>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</si>
  <si>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</si>
  <si>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</si>
  <si>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</si>
  <si>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</si>
  <si>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</si>
  <si>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</si>
  <si>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</si>
  <si>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</si>
  <si>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</si>
  <si>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</si>
  <si>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</si>
  <si>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</si>
  <si>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</si>
  <si>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</si>
  <si>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</si>
  <si>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</si>
  <si>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</si>
  <si>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</si>
  <si>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</si>
  <si>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</si>
  <si>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</si>
  <si>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</si>
  <si>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</si>
  <si>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</si>
  <si>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</si>
  <si>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</si>
  <si>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</si>
  <si>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</si>
  <si>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</si>
  <si>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</si>
  <si>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</si>
  <si>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</si>
  <si>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</si>
  <si>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</si>
  <si>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</si>
  <si>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</si>
  <si>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</si>
  <si>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</si>
  <si>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</si>
  <si>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</si>
  <si>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</si>
  <si>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</si>
  <si>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</si>
  <si>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</si>
  <si>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</si>
  <si>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</si>
  <si>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</si>
  <si>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</si>
  <si>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</si>
  <si>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</si>
  <si>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</si>
  <si>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</si>
  <si>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</si>
  <si>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</si>
  <si>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</si>
  <si>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</si>
  <si>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</si>
  <si>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</si>
  <si>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</si>
  <si>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</si>
  <si>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</si>
  <si>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</si>
  <si>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</si>
  <si>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</si>
  <si>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</si>
  <si>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</si>
  <si>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</si>
  <si>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</si>
  <si>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</si>
  <si>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</si>
  <si>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</si>
  <si>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</si>
  <si>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</si>
  <si>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</si>
  <si>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</si>
  <si>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</si>
  <si>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</si>
  <si>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</si>
  <si>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</si>
  <si>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</si>
  <si>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</si>
  <si>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</si>
  <si>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</si>
  <si>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</si>
  <si>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</si>
  <si>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</si>
  <si>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</si>
  <si>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</si>
  <si>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</si>
  <si>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</si>
  <si>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</si>
  <si>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</si>
  <si>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</si>
  <si>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</si>
  <si>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</si>
  <si>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</si>
  <si>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</si>
  <si>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</si>
  <si>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</si>
  <si>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</si>
  <si>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</si>
  <si>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</si>
  <si>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</si>
  <si>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</si>
  <si>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</si>
  <si>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</si>
  <si>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</si>
  <si>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</si>
  <si>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</si>
  <si>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</si>
  <si>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</si>
  <si>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</si>
  <si>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</si>
  <si>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</si>
  <si>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</si>
  <si>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</si>
  <si>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</si>
  <si>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</si>
  <si>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</si>
  <si>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</si>
  <si>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</si>
  <si>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</si>
  <si>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</si>
  <si>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</si>
  <si>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</si>
  <si>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</si>
  <si>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</si>
  <si>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</si>
  <si>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</si>
  <si>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</si>
  <si>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</si>
  <si>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</si>
  <si>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</si>
  <si>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</si>
  <si>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</si>
  <si>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</si>
  <si>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</si>
  <si>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</si>
  <si>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</si>
  <si>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</si>
  <si>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</si>
  <si>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</si>
  <si>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</si>
  <si>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</si>
  <si>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</si>
  <si>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</si>
  <si>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</si>
  <si>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</si>
  <si>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</si>
  <si>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</si>
  <si>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</si>
  <si>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</si>
  <si>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</si>
  <si>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</si>
  <si>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</si>
  <si>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</si>
  <si>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</si>
  <si>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</si>
  <si>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</si>
  <si>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</si>
  <si>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</si>
  <si>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</si>
  <si>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</si>
  <si>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</si>
  <si>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</si>
  <si>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</si>
  <si>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</si>
  <si>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</si>
  <si>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</si>
  <si>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</si>
  <si>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</si>
  <si>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</si>
  <si>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</si>
  <si>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</si>
  <si>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</si>
  <si>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</si>
  <si>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</si>
  <si>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</si>
  <si>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</si>
  <si>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</si>
  <si>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</si>
  <si>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</si>
  <si>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</si>
  <si>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</si>
  <si>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</si>
  <si>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</si>
  <si>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</si>
  <si>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</si>
  <si>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</si>
  <si>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</si>
  <si>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</si>
  <si>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</si>
  <si>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</si>
  <si>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</si>
  <si>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</si>
  <si>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</si>
  <si>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</si>
  <si>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</si>
  <si>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</si>
  <si>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</si>
  <si>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</si>
  <si>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</si>
  <si>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</si>
  <si>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</si>
  <si>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</si>
  <si>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</si>
  <si>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</si>
  <si>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</si>
  <si>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</si>
  <si>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</si>
  <si>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</si>
  <si>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</si>
  <si>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</si>
  <si>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</si>
  <si>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</si>
  <si>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</si>
  <si>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</si>
  <si>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</si>
  <si>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</si>
  <si>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</si>
  <si>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</si>
  <si>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</si>
  <si>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</si>
  <si>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</si>
  <si>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</si>
  <si>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</si>
  <si>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</si>
  <si>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</si>
  <si>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</si>
  <si>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</si>
  <si>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</si>
  <si>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</si>
  <si>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</si>
  <si>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</si>
  <si>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</si>
  <si>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</si>
  <si>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</si>
  <si>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</si>
  <si>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</si>
  <si>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</si>
  <si>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</si>
  <si>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</si>
  <si>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</si>
  <si>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</si>
  <si>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</si>
  <si>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</si>
  <si>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</si>
  <si>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</si>
  <si>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</si>
  <si>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</si>
  <si>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</si>
  <si>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</si>
  <si>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</si>
  <si>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</si>
  <si>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</si>
  <si>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</si>
  <si>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</si>
  <si>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</si>
  <si>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</si>
  <si>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</si>
  <si>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</si>
  <si>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</si>
  <si>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</si>
  <si>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</si>
  <si>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</si>
  <si>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</si>
  <si>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</si>
  <si>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</si>
  <si>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</si>
  <si>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</si>
  <si>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</si>
  <si>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</si>
  <si>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</si>
  <si>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</si>
  <si>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</si>
  <si>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</si>
  <si>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</si>
  <si>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</si>
  <si>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</si>
  <si>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</si>
  <si>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</si>
  <si>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</si>
  <si>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</si>
  <si>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</si>
  <si>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</si>
  <si>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</si>
  <si>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</si>
  <si>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</si>
  <si>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</si>
  <si>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</si>
  <si>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</si>
  <si>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</si>
  <si>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</si>
  <si>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</si>
  <si>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</si>
  <si>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</si>
  <si>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</si>
  <si>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</si>
  <si>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</si>
  <si>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</si>
  <si>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</si>
  <si>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</si>
  <si>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</si>
  <si>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</si>
  <si>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</si>
  <si>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</si>
  <si>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</si>
  <si>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</si>
  <si>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</si>
  <si>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</si>
  <si>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</si>
  <si>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</si>
  <si>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</si>
  <si>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</si>
  <si>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</si>
  <si>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</si>
  <si>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</si>
  <si>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</si>
  <si>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</si>
  <si>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</si>
  <si>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</si>
  <si>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</si>
  <si>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</si>
  <si>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</si>
  <si>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</si>
  <si>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</si>
  <si>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</si>
  <si>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</si>
  <si>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</si>
  <si>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</si>
  <si>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</si>
  <si>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</si>
  <si>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</si>
  <si>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</si>
  <si>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</si>
  <si>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</si>
  <si>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</si>
  <si>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</si>
  <si>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</si>
  <si>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</si>
  <si>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</si>
  <si>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</si>
  <si>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</si>
  <si>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</si>
  <si>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</si>
  <si>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</si>
  <si>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</si>
  <si>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</si>
  <si>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</si>
  <si>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</si>
  <si>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</si>
  <si>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</si>
  <si>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</si>
  <si>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</si>
  <si>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</si>
  <si>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</si>
  <si>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</si>
  <si>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</si>
  <si>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</si>
  <si>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</si>
  <si>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</si>
  <si>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</si>
  <si>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</si>
  <si>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</si>
  <si>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</si>
  <si>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</si>
  <si>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</si>
  <si>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</si>
  <si>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</si>
  <si>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</si>
  <si>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</si>
  <si>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</si>
  <si>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</si>
  <si>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</si>
  <si>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</si>
  <si>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</si>
  <si>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</si>
  <si>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</si>
  <si>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</si>
  <si>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</si>
  <si>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</si>
  <si>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</si>
  <si>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</si>
  <si>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</si>
  <si>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</si>
  <si>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</si>
  <si>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</si>
  <si>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</si>
  <si>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</si>
  <si>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</si>
  <si>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</si>
  <si>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</si>
  <si>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</si>
  <si>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</si>
  <si>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</si>
  <si>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</si>
  <si>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</si>
  <si>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</si>
  <si>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</si>
  <si>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</si>
  <si>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</si>
  <si>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</si>
  <si>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</si>
  <si>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</si>
  <si>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</si>
  <si>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</si>
  <si>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</si>
  <si>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</si>
  <si>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</si>
  <si>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</si>
  <si>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</si>
  <si>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</si>
  <si>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</si>
  <si>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</si>
  <si>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</si>
  <si>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</si>
  <si>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</si>
  <si>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</si>
  <si>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</si>
  <si>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</si>
  <si>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</si>
  <si>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</si>
  <si>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</si>
  <si>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</si>
  <si>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</si>
  <si>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</si>
  <si>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</si>
  <si>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</si>
  <si>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</si>
  <si>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</si>
  <si>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</si>
  <si>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</si>
  <si>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</si>
  <si>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</si>
  <si>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</si>
  <si>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</si>
  <si>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</si>
  <si>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</si>
  <si>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</si>
  <si>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</si>
  <si>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</si>
  <si>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</si>
  <si>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</si>
  <si>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</si>
  <si>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</si>
  <si>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</si>
  <si>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</si>
  <si>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</si>
  <si>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</si>
  <si>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</si>
  <si>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</si>
  <si>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</si>
  <si>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</si>
  <si>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</si>
  <si>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</si>
  <si>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</si>
  <si>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</si>
  <si>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</si>
  <si>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</si>
  <si>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</si>
  <si>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</si>
  <si>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</si>
  <si>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</si>
  <si>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</si>
  <si>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</si>
  <si>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</si>
  <si>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</si>
  <si>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</si>
  <si>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</si>
  <si>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</si>
  <si>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</si>
  <si>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</si>
  <si>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</si>
  <si>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</si>
  <si>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</si>
  <si>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</si>
  <si>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</si>
  <si>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</si>
  <si>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</si>
  <si>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</si>
  <si>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</si>
  <si>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</si>
  <si>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</si>
  <si>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</si>
  <si>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</si>
  <si>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</si>
  <si>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</si>
  <si>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</si>
  <si>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</si>
  <si>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</si>
  <si>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</si>
  <si>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</si>
  <si>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</si>
  <si>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</si>
  <si>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</si>
  <si>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</si>
  <si>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</si>
  <si>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</si>
  <si>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</si>
  <si>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</si>
  <si>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</si>
  <si>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</si>
  <si>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</si>
  <si>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</si>
  <si>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</si>
  <si>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</si>
  <si>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</si>
  <si>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</si>
  <si>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</si>
  <si>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</si>
  <si>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</si>
  <si>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</si>
  <si>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</si>
  <si>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</si>
  <si>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</si>
  <si>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</si>
  <si>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</si>
  <si>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</si>
  <si>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</si>
  <si>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</si>
  <si>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</si>
  <si>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</si>
  <si>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</si>
  <si>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</si>
  <si>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</si>
  <si>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</si>
  <si>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</si>
  <si>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</si>
  <si>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</si>
  <si>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</si>
  <si>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</si>
  <si>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</si>
  <si>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</si>
  <si>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</si>
  <si>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</si>
  <si>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</si>
  <si>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</si>
  <si>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</si>
  <si>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</si>
  <si>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</si>
  <si>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</si>
  <si>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</si>
  <si>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</si>
  <si>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</si>
  <si>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</si>
  <si>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</si>
  <si>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</si>
  <si>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</si>
  <si>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</si>
  <si>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</si>
  <si>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</si>
  <si>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</si>
  <si>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</si>
  <si>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</si>
  <si>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</si>
  <si>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</si>
  <si>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</si>
  <si>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</si>
  <si>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</si>
  <si>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</si>
  <si>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</si>
  <si>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</si>
  <si>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</si>
  <si>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</si>
  <si>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</si>
  <si>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</si>
  <si>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</si>
  <si>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</si>
  <si>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</si>
  <si>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</si>
  <si>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</si>
  <si>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</si>
  <si>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</si>
  <si>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</si>
  <si>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</si>
  <si>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</si>
  <si>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</si>
  <si>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</si>
  <si>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</si>
  <si>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</si>
  <si>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</si>
  <si>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</si>
  <si>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</si>
  <si>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</si>
  <si>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</si>
  <si>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</si>
  <si>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</si>
  <si>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</si>
  <si>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</si>
  <si>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</si>
  <si>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</si>
  <si>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</si>
  <si>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</si>
  <si>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</si>
  <si>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</si>
  <si>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</si>
  <si>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</si>
  <si>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</si>
  <si>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</si>
  <si>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</si>
  <si>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</si>
  <si>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</si>
  <si>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</si>
  <si>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</si>
  <si>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</si>
  <si>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</si>
  <si>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</si>
  <si>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</si>
  <si>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</si>
  <si>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</si>
  <si>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</si>
  <si>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</si>
  <si>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</si>
  <si>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</si>
  <si>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</si>
  <si>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</si>
  <si>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</si>
  <si>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</si>
  <si>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</si>
  <si>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</si>
  <si>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</si>
  <si>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</si>
  <si>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</si>
  <si>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</si>
  <si>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</si>
  <si>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</si>
  <si>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</si>
  <si>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</si>
  <si>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</si>
  <si>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</si>
  <si>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</si>
  <si>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</si>
  <si>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</si>
  <si>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</si>
  <si>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</si>
  <si>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</si>
  <si>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</si>
  <si>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</si>
  <si>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</si>
  <si>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</si>
  <si>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</si>
  <si>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</si>
  <si>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</si>
  <si>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</si>
  <si>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</si>
  <si>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</si>
  <si>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</si>
  <si>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</si>
  <si>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</si>
  <si>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</si>
  <si>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</si>
  <si>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</si>
  <si>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</si>
  <si>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</si>
  <si>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</si>
  <si>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</si>
  <si>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</si>
  <si>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</si>
  <si>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</si>
  <si>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</si>
  <si>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</si>
  <si>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</si>
  <si>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</si>
  <si>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</si>
  <si>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</si>
  <si>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</si>
  <si>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</si>
  <si>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</si>
  <si>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</si>
  <si>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</si>
  <si>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</si>
  <si>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</si>
  <si>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</si>
  <si>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</si>
  <si>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</si>
  <si>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</si>
  <si>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</si>
  <si>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</si>
  <si>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</si>
  <si>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</si>
  <si>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</si>
  <si>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</si>
  <si>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</si>
  <si>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</si>
  <si>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</si>
  <si>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</si>
  <si>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</si>
  <si>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</si>
  <si>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</si>
  <si>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</si>
  <si>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</si>
  <si>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</si>
  <si>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</si>
  <si>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</si>
  <si>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</si>
  <si>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</si>
  <si>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</si>
  <si>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</si>
  <si>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</si>
  <si>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</si>
  <si>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</si>
  <si>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</si>
  <si>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</si>
  <si>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</si>
  <si>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</si>
  <si>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</si>
  <si>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</si>
  <si>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</si>
  <si>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</si>
  <si>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</si>
  <si>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</si>
  <si>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</si>
  <si>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</si>
  <si>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</si>
  <si>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</si>
  <si>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</si>
  <si>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</si>
  <si>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</si>
  <si>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</si>
  <si>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</si>
  <si>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</si>
  <si>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</si>
  <si>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</si>
  <si>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</si>
  <si>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</si>
  <si>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</si>
  <si>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</si>
  <si>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</si>
  <si>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</si>
  <si>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</si>
  <si>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</si>
  <si>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</si>
  <si>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</si>
  <si>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</si>
  <si>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</si>
  <si>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</si>
  <si>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</si>
  <si>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</si>
  <si>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</si>
  <si>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</si>
  <si>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</si>
  <si>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</si>
  <si>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</si>
  <si>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</si>
  <si>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</si>
  <si>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</si>
  <si>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</si>
  <si>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</si>
  <si>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</si>
  <si>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</si>
  <si>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</si>
  <si>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</si>
  <si>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</si>
  <si>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</si>
  <si>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</si>
  <si>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</si>
  <si>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</si>
  <si>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</si>
  <si>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</si>
  <si>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</si>
  <si>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</si>
  <si>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</si>
  <si>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</si>
  <si>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</si>
  <si>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</si>
  <si>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</si>
  <si>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</si>
  <si>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</si>
  <si>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</si>
  <si>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</si>
  <si>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</si>
  <si>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</si>
  <si>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</si>
  <si>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</si>
  <si>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</si>
  <si>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</si>
  <si>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</si>
  <si>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</si>
  <si>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</si>
  <si>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</si>
  <si>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</si>
  <si>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</si>
  <si>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</si>
  <si>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</si>
  <si>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</si>
  <si>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</si>
  <si>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</si>
  <si>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</si>
  <si>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</si>
  <si>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</si>
  <si>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</si>
  <si>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</si>
  <si>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</si>
  <si>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</si>
  <si>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</si>
  <si>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</si>
  <si>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</si>
  <si>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</si>
  <si>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</si>
  <si>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</si>
  <si>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</si>
  <si>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</si>
  <si>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</si>
  <si>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</si>
  <si>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</si>
  <si>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</si>
  <si>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</si>
  <si>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</si>
  <si>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</si>
  <si>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</si>
  <si>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</si>
  <si>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</si>
  <si>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</si>
  <si>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</si>
  <si>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</si>
  <si>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</si>
  <si>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</si>
  <si>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</si>
  <si>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</si>
  <si>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</si>
  <si>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</si>
  <si>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</si>
  <si>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</si>
  <si>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</si>
  <si>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</si>
  <si>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</si>
  <si>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</si>
  <si>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</si>
  <si>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</si>
  <si>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</si>
  <si>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</si>
  <si>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</si>
  <si>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</si>
  <si>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</si>
  <si>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</si>
  <si>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</si>
  <si>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</si>
  <si>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</si>
  <si>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</si>
  <si>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</si>
  <si>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</si>
  <si>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</si>
  <si>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</si>
  <si>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</si>
  <si>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</si>
  <si>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</si>
  <si>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</si>
  <si>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</si>
  <si>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</si>
  <si>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</si>
  <si>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</si>
  <si>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</si>
  <si>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</si>
  <si>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</si>
  <si>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</si>
  <si>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</si>
  <si>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</si>
  <si>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</si>
  <si>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</si>
  <si>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</si>
  <si>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</si>
  <si>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</si>
  <si>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</si>
  <si>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</si>
  <si>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</si>
  <si>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</si>
  <si>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</si>
  <si>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</si>
  <si>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</si>
  <si>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</si>
  <si>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</si>
  <si>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</si>
  <si>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</si>
  <si>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</si>
  <si>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</si>
  <si>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</si>
  <si>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</si>
  <si>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</si>
  <si>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</si>
  <si>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</si>
  <si>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</si>
  <si>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</si>
  <si>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</si>
  <si>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</si>
  <si>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</si>
  <si>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</si>
  <si>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</si>
  <si>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</si>
  <si>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</si>
  <si>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</si>
  <si>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</si>
  <si>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</si>
  <si>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</si>
  <si>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</si>
  <si>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</si>
  <si>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</si>
  <si>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</si>
  <si>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</si>
  <si>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</si>
  <si>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</si>
  <si>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</si>
  <si>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</si>
  <si>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</si>
  <si>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</si>
  <si>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</si>
  <si>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</si>
  <si>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</si>
  <si>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</si>
  <si>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</si>
  <si>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</si>
  <si>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</si>
  <si>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</si>
  <si>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</si>
  <si>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</si>
  <si>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</si>
  <si>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</si>
  <si>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</si>
  <si>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</si>
  <si>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</si>
  <si>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</si>
  <si>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</si>
  <si>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</si>
  <si>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</si>
  <si>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</si>
  <si>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</si>
  <si>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</si>
  <si>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</si>
  <si>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</si>
  <si>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</si>
  <si>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</si>
  <si>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</si>
  <si>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</si>
  <si>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</si>
  <si>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</si>
  <si>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</si>
  <si>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</si>
  <si>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</si>
  <si>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</si>
  <si>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</si>
  <si>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</si>
  <si>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</si>
  <si>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</si>
  <si>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</si>
  <si>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</si>
  <si>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</si>
  <si>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</si>
  <si>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</si>
  <si>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</si>
  <si>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</si>
  <si>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</si>
  <si>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</si>
  <si>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</si>
  <si>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</si>
  <si>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</si>
  <si>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</si>
  <si>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</si>
  <si>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</si>
  <si>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</si>
  <si>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</si>
  <si>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</si>
  <si>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</si>
  <si>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</si>
  <si>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</si>
  <si>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</si>
  <si>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</si>
  <si>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</si>
  <si>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</si>
  <si>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</si>
  <si>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</si>
  <si>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</si>
  <si>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</si>
  <si>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</si>
  <si>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</si>
  <si>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</si>
  <si>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</si>
  <si>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</si>
  <si>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</si>
  <si>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</si>
  <si>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</si>
  <si>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</si>
  <si>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</si>
  <si>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</si>
  <si>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</si>
  <si>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</si>
  <si>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</si>
  <si>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</si>
  <si>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</si>
  <si>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</si>
  <si>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</si>
  <si>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</si>
  <si>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</si>
  <si>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</si>
  <si>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</si>
  <si>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</si>
  <si>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</si>
  <si>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</si>
  <si>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</si>
  <si>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</si>
  <si>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</si>
  <si>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</si>
  <si>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</si>
  <si>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</si>
  <si>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</si>
  <si>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</si>
  <si>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</si>
  <si>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</si>
  <si>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</si>
  <si>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</si>
  <si>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</si>
  <si>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</si>
  <si>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</si>
  <si>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</si>
  <si>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</si>
  <si>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</si>
  <si>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</si>
  <si>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</si>
  <si>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</si>
  <si>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</si>
  <si>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</si>
  <si>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</si>
  <si>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</si>
  <si>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</si>
  <si>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</si>
  <si>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</si>
  <si>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</si>
  <si>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</si>
  <si>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</si>
  <si>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</si>
  <si>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</si>
  <si>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</si>
  <si>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</si>
  <si>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</si>
  <si>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</si>
  <si>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</si>
  <si>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</si>
  <si>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</si>
  <si>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</si>
  <si>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</si>
  <si>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</si>
  <si>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</si>
  <si>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</si>
  <si>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</si>
  <si>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</si>
  <si>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</si>
  <si>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</si>
  <si>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</si>
  <si>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</si>
  <si>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</si>
  <si>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</si>
  <si>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</si>
  <si>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</si>
  <si>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</si>
  <si>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</si>
  <si>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</si>
  <si>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</si>
  <si>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</si>
  <si>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</si>
  <si>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</si>
  <si>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</si>
  <si>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</si>
  <si>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</si>
  <si>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</si>
  <si>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</si>
  <si>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</si>
  <si>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</si>
  <si>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</si>
  <si>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</si>
  <si>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</si>
  <si>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</si>
  <si>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</si>
  <si>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</si>
  <si>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</si>
  <si>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</si>
  <si>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</si>
  <si>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</si>
  <si>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</si>
  <si>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</si>
  <si>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</si>
  <si>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</si>
  <si>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</si>
  <si>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</si>
  <si>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</si>
  <si>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</si>
  <si>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</si>
  <si>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</si>
  <si>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</si>
  <si>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</si>
  <si>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</si>
  <si>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</si>
  <si>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</si>
  <si>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</si>
  <si>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</si>
  <si>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</si>
  <si>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</si>
  <si>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</si>
  <si>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</si>
  <si>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</si>
  <si>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</si>
  <si>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</si>
  <si>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</si>
  <si>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</si>
  <si>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</si>
  <si>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</si>
  <si>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</si>
  <si>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</si>
  <si>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</si>
  <si>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</si>
  <si>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</si>
  <si>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</si>
  <si>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</si>
  <si>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</si>
  <si>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</si>
  <si>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</si>
  <si>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</si>
  <si>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</si>
  <si>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</si>
  <si>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</si>
  <si>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</si>
  <si>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</si>
  <si>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</si>
  <si>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</si>
  <si>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</si>
  <si>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</si>
  <si>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</si>
  <si>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</si>
  <si>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</si>
  <si>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</si>
  <si>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</si>
  <si>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</si>
  <si>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</si>
  <si>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</si>
  <si>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</si>
  <si>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</si>
  <si>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</si>
  <si>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</si>
  <si>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</si>
  <si>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</si>
  <si>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</si>
  <si>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</si>
  <si>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</si>
  <si>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</si>
  <si>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</si>
  <si>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</si>
  <si>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</si>
  <si>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</si>
  <si>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</si>
  <si>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</si>
  <si>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</si>
  <si>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</si>
  <si>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</si>
  <si>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</si>
  <si>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</si>
  <si>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</si>
  <si>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</si>
  <si>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</si>
  <si>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</si>
  <si>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</si>
  <si>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</si>
  <si>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</si>
  <si>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</si>
  <si>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</si>
  <si>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</si>
  <si>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</si>
  <si>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</si>
  <si>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</si>
  <si>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</si>
  <si>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</si>
  <si>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</si>
  <si>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</si>
  <si>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</si>
  <si>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</si>
  <si>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</si>
  <si>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</si>
  <si>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</si>
  <si>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</si>
  <si>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</si>
  <si>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</si>
  <si>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</si>
  <si>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</si>
  <si>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</si>
  <si>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</si>
  <si>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</si>
  <si>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</si>
  <si>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</si>
  <si>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</si>
  <si>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</si>
  <si>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</si>
  <si>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</si>
  <si>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</si>
  <si>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</si>
  <si>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</si>
  <si>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</si>
  <si>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</si>
  <si>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</si>
  <si>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</si>
  <si>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</si>
  <si>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</si>
  <si>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</si>
  <si>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</si>
  <si>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</si>
  <si>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</si>
  <si>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</si>
  <si>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</si>
  <si>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</si>
  <si>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</si>
  <si>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</si>
  <si>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</si>
  <si>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</si>
  <si>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</si>
  <si>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</si>
  <si>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</si>
  <si>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</si>
  <si>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</si>
  <si>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</si>
  <si>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</si>
  <si>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</si>
  <si>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</si>
  <si>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</si>
  <si>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</si>
  <si>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</si>
  <si>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</si>
  <si>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</si>
  <si>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</si>
  <si>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</si>
  <si>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</si>
  <si>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</si>
  <si>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</si>
  <si>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</si>
  <si>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</si>
  <si>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</si>
  <si>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</si>
  <si>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</si>
  <si>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</si>
  <si>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</si>
  <si>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</si>
  <si>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</si>
  <si>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</si>
  <si>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</si>
  <si>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</si>
  <si>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</si>
  <si>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</si>
  <si>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</si>
  <si>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</si>
  <si>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</si>
  <si>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</si>
  <si>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</si>
  <si>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</si>
  <si>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</si>
  <si>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</si>
  <si>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</si>
  <si>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</si>
  <si>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</si>
  <si>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</si>
  <si>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</si>
  <si>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</si>
  <si>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</si>
  <si>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</si>
  <si>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</si>
  <si>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</si>
  <si>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</si>
  <si>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</si>
  <si>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</si>
  <si>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</si>
  <si>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</si>
  <si>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</si>
  <si>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</si>
  <si>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</si>
  <si>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</si>
  <si>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</si>
  <si>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</si>
  <si>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</si>
  <si>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</si>
  <si>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</si>
  <si>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</si>
  <si>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</si>
  <si>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</si>
  <si>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</si>
  <si>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</si>
  <si>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</si>
  <si>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</si>
  <si>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</si>
  <si>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</si>
  <si>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</si>
  <si>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</si>
  <si>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</si>
  <si>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</si>
  <si>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</si>
  <si>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</si>
  <si>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</si>
  <si>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</si>
  <si>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</si>
  <si>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</si>
  <si>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</si>
  <si>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</si>
  <si>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</si>
  <si>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</si>
  <si>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</si>
  <si>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</si>
  <si>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</si>
  <si>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</si>
  <si>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</si>
  <si>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</si>
  <si>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</si>
  <si>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</si>
  <si>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</si>
  <si>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</si>
  <si>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</si>
  <si>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</si>
  <si>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</si>
  <si>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</si>
  <si>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</si>
  <si>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</si>
  <si>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</si>
  <si>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</si>
  <si>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</si>
  <si>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</si>
  <si>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</si>
  <si>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</si>
  <si>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</si>
  <si>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</si>
  <si>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</si>
  <si>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</si>
  <si>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</si>
  <si>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</si>
  <si>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</si>
  <si>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</si>
  <si>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</si>
  <si>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</si>
  <si>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</si>
  <si>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</si>
  <si>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</si>
  <si>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</si>
  <si>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</si>
  <si>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</si>
  <si>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</si>
  <si>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</si>
  <si>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</si>
  <si>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</si>
  <si>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</si>
  <si>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</si>
  <si>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</si>
  <si>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</si>
  <si>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</si>
  <si>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</si>
  <si>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</si>
  <si>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</si>
  <si>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</si>
  <si>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</si>
  <si>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</si>
  <si>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</si>
  <si>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</si>
  <si>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</si>
  <si>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</si>
  <si>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</si>
  <si>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</si>
  <si>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</si>
  <si>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</si>
  <si>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</si>
  <si>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</si>
  <si>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</si>
  <si>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</si>
  <si>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</si>
  <si>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</si>
  <si>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</si>
  <si>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</si>
  <si>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</si>
  <si>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</si>
  <si>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</si>
  <si>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</si>
  <si>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</si>
  <si>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</si>
  <si>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</si>
  <si>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</si>
  <si>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</si>
  <si>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</si>
  <si>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</si>
  <si>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</si>
  <si>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</si>
  <si>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</si>
  <si>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</si>
  <si>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</si>
  <si>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</si>
  <si>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</si>
  <si>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</si>
  <si>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</si>
  <si>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</si>
  <si>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</si>
  <si>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</si>
  <si>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</si>
  <si>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</si>
  <si>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</si>
  <si>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</si>
  <si>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</si>
  <si>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</si>
  <si>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</si>
  <si>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</si>
  <si>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</si>
  <si>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</si>
  <si>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</si>
  <si>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</si>
  <si>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</si>
  <si>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</si>
  <si>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</si>
  <si>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</si>
  <si>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</si>
  <si>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</si>
  <si>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</si>
  <si>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</si>
  <si>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</si>
  <si>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</si>
  <si>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</si>
  <si>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</si>
  <si>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</si>
  <si>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</si>
  <si>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</si>
  <si>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</si>
  <si>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</si>
  <si>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</si>
  <si>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</si>
  <si>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</si>
  <si>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</si>
  <si>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</si>
  <si>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</si>
  <si>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</si>
  <si>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</si>
  <si>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</si>
  <si>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</si>
  <si>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</si>
  <si>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</si>
  <si>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</si>
  <si>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</si>
  <si>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</si>
  <si>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</si>
  <si>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</si>
  <si>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</si>
  <si>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</si>
  <si>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</si>
  <si>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</si>
  <si>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</si>
  <si>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</si>
  <si>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</si>
  <si>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</si>
  <si>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</si>
  <si>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</si>
  <si>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</si>
  <si>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</si>
  <si>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</si>
  <si>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</si>
  <si>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</si>
  <si>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</si>
  <si>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</si>
  <si>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</si>
  <si>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</si>
  <si>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</si>
  <si>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</si>
  <si>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</si>
  <si>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</si>
  <si>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</si>
  <si>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</si>
  <si>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</si>
  <si>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</si>
  <si>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</si>
  <si>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</si>
  <si>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</si>
  <si>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</si>
  <si>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</si>
  <si>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</si>
  <si>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</si>
  <si>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</si>
  <si>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</si>
  <si>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</si>
  <si>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</si>
  <si>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</si>
  <si>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</si>
  <si>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</si>
  <si>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</si>
  <si>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</si>
  <si>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</si>
  <si>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</si>
  <si>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</si>
  <si>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</si>
  <si>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</si>
  <si>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</si>
  <si>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</si>
  <si>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</si>
  <si>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</si>
  <si>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</si>
  <si>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</si>
  <si>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</si>
  <si>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</si>
  <si>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</si>
  <si>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</si>
  <si>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</si>
  <si>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</si>
  <si>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</si>
  <si>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</si>
  <si>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</si>
  <si>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</si>
  <si>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</si>
  <si>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</si>
  <si>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</si>
  <si>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</si>
  <si>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</si>
  <si>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</si>
  <si>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</si>
  <si>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</si>
  <si>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</si>
  <si>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</si>
  <si>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</si>
  <si>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</si>
  <si>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</si>
  <si>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</si>
  <si>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</si>
  <si>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</si>
  <si>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</si>
  <si>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</si>
  <si>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</si>
  <si>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</si>
  <si>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</si>
  <si>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</si>
  <si>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</si>
  <si>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</si>
  <si>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</si>
  <si>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</si>
  <si>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</si>
  <si>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</si>
  <si>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</si>
  <si>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</si>
  <si>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</si>
  <si>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</si>
  <si>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</si>
  <si>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</si>
  <si>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</si>
  <si>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</si>
  <si>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</si>
  <si>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</si>
  <si>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</si>
  <si>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</si>
  <si>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</si>
  <si>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</si>
  <si>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</si>
  <si>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</si>
  <si>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</si>
  <si>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</si>
  <si>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</si>
  <si>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</si>
  <si>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</si>
  <si>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</si>
  <si>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</si>
  <si>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</si>
  <si>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</si>
  <si>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</si>
  <si>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</si>
  <si>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</si>
  <si>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</si>
  <si>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</si>
  <si>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</si>
  <si>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</si>
  <si>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</si>
  <si>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</si>
  <si>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</si>
  <si>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</si>
  <si>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</si>
  <si>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</si>
  <si>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</si>
  <si>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</si>
  <si>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</si>
  <si>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</si>
  <si>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</si>
  <si>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</si>
  <si>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</si>
  <si>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</si>
  <si>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</si>
  <si>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</si>
  <si>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</si>
  <si>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</si>
  <si>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</si>
  <si>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</si>
  <si>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</si>
  <si>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</si>
  <si>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</si>
  <si>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</si>
  <si>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</si>
  <si>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</si>
  <si>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</si>
  <si>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</si>
  <si>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</si>
  <si>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</si>
  <si>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</si>
  <si>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</si>
  <si>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</si>
  <si>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</si>
  <si>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</si>
  <si>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</si>
  <si>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</si>
  <si>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</si>
  <si>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</si>
  <si>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</si>
  <si>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</si>
  <si>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</si>
  <si>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</si>
  <si>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</si>
  <si>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</si>
  <si>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</si>
  <si>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</si>
  <si>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</si>
  <si>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</si>
  <si>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</si>
  <si>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</si>
  <si>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</si>
  <si>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</si>
  <si>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</si>
  <si>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</si>
  <si>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</si>
  <si>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</si>
  <si>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</si>
  <si>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</si>
  <si>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</si>
  <si>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</si>
  <si>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</si>
  <si>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</si>
  <si>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</si>
  <si>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</si>
  <si>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</si>
  <si>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</si>
  <si>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</si>
  <si>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</si>
  <si>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</si>
  <si>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</si>
  <si>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</si>
  <si>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</si>
  <si>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</si>
  <si>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</si>
  <si>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</si>
  <si>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</si>
  <si>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</si>
  <si>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</si>
  <si>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</si>
  <si>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</si>
  <si>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</si>
  <si>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</si>
  <si>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</si>
  <si>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</si>
  <si>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</si>
  <si>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</si>
  <si>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</si>
  <si>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</si>
  <si>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</si>
  <si>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</si>
  <si>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</si>
  <si>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</si>
  <si>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</si>
  <si>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</si>
  <si>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</si>
  <si>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</si>
  <si>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</si>
  <si>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</si>
  <si>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</si>
  <si>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</si>
  <si>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</si>
  <si>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</si>
  <si>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</si>
  <si>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</si>
  <si>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</si>
  <si>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</si>
  <si>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</si>
  <si>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</si>
  <si>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</si>
  <si>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</si>
  <si>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</si>
  <si>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</si>
  <si>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</si>
  <si>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</si>
  <si>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</si>
  <si>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</si>
  <si>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</si>
  <si>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</si>
  <si>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</si>
  <si>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</si>
  <si>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</si>
  <si>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</si>
  <si>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</si>
  <si>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</si>
  <si>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</si>
  <si>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</si>
  <si>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</si>
  <si>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</si>
  <si>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</si>
  <si>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</si>
  <si>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</si>
  <si>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</si>
  <si>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</si>
  <si>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</si>
  <si>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</si>
  <si>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</si>
  <si>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</si>
  <si>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</si>
  <si>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</si>
  <si>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</si>
  <si>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</si>
  <si>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</si>
  <si>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</si>
  <si>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</si>
  <si>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</si>
  <si>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</si>
  <si>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</si>
  <si>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</si>
  <si>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</si>
  <si>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</si>
  <si>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</si>
  <si>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</si>
  <si>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</si>
  <si>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</si>
  <si>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</si>
  <si>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</si>
  <si>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</si>
  <si>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</si>
  <si>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</si>
  <si>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</si>
  <si>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</si>
  <si>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</si>
  <si>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</si>
  <si>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</si>
  <si>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</si>
  <si>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</si>
  <si>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</si>
  <si>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</si>
  <si>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</si>
  <si>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</si>
  <si>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</si>
  <si>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</si>
  <si>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</si>
  <si>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</si>
  <si>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</si>
  <si>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</si>
  <si>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</si>
  <si>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</si>
  <si>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</si>
  <si>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</si>
  <si>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</si>
  <si>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</si>
  <si>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</si>
  <si>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</si>
  <si>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</si>
  <si>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</si>
  <si>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</si>
  <si>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</si>
  <si>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</si>
  <si>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</si>
  <si>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</si>
  <si>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</si>
  <si>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</si>
  <si>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</si>
  <si>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</si>
  <si>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</si>
  <si>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</si>
  <si>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</si>
  <si>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</si>
  <si>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</si>
  <si>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</si>
  <si>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</si>
  <si>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</si>
  <si>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</si>
  <si>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</si>
  <si>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</si>
  <si>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</si>
  <si>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</si>
  <si>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</si>
  <si>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</si>
  <si>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</si>
  <si>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</si>
  <si>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</si>
  <si>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</si>
  <si>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</si>
  <si>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</si>
  <si>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</si>
  <si>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</si>
  <si>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</si>
  <si>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</si>
  <si>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</si>
  <si>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</si>
  <si>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</si>
  <si>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</si>
  <si>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</si>
  <si>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</si>
  <si>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</si>
  <si>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</si>
  <si>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</si>
  <si>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</si>
  <si>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</si>
  <si>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</si>
  <si>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</si>
  <si>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</si>
  <si>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</si>
  <si>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</si>
  <si>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</si>
  <si>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</si>
  <si>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</si>
  <si>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</si>
  <si>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</si>
  <si>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</si>
  <si>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</si>
  <si>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</si>
  <si>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</si>
  <si>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</si>
  <si>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</si>
  <si>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</si>
  <si>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</si>
  <si>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</si>
  <si>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</si>
  <si>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</si>
  <si>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</si>
  <si>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</si>
  <si>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</si>
  <si>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</si>
  <si>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</si>
  <si>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</si>
  <si>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</si>
  <si>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</si>
  <si>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</si>
  <si>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</si>
  <si>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</si>
  <si>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</si>
  <si>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</si>
  <si>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</si>
  <si>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</si>
  <si>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</si>
  <si>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</si>
  <si>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</si>
  <si>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</si>
  <si>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</si>
  <si>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</si>
  <si>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</si>
  <si>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</si>
  <si>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</si>
  <si>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</si>
  <si>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</si>
  <si>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</si>
  <si>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</si>
  <si>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</si>
  <si>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</si>
  <si>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</si>
  <si>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</si>
  <si>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</si>
  <si>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</si>
  <si>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</si>
  <si>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</si>
  <si>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</si>
  <si>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</si>
  <si>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</si>
  <si>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</si>
  <si>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</si>
  <si>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</si>
  <si>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</si>
  <si>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</si>
  <si>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</si>
  <si>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</si>
  <si>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</si>
  <si>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</si>
  <si>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</si>
  <si>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</si>
  <si>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</si>
  <si>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</si>
  <si>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</si>
  <si>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</si>
  <si>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</si>
  <si>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</si>
  <si>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</si>
  <si>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</si>
  <si>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</si>
  <si>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</si>
  <si>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</si>
  <si>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</si>
  <si>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</si>
  <si>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</si>
  <si>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</si>
  <si>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</si>
  <si>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</si>
  <si>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</si>
  <si>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</si>
  <si>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</si>
  <si>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</si>
  <si>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</si>
  <si>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</si>
  <si>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</si>
  <si>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</si>
  <si>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</si>
  <si>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</si>
  <si>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</si>
  <si>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</si>
  <si>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</si>
  <si>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</si>
  <si>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</si>
  <si>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</si>
  <si>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</si>
  <si>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</si>
  <si>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</si>
  <si>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</si>
  <si>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</si>
  <si>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</si>
  <si>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</si>
  <si>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</si>
  <si>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</si>
  <si>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</si>
  <si>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</si>
  <si>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</si>
  <si>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</si>
  <si>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</si>
  <si>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</si>
  <si>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</si>
  <si>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</si>
  <si>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</si>
  <si>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</si>
  <si>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</si>
  <si>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</si>
  <si>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</si>
  <si>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</si>
  <si>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</si>
  <si>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</si>
  <si>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</si>
  <si>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</si>
  <si>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</si>
  <si>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</si>
  <si>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</si>
  <si>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</si>
  <si>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</si>
  <si>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</si>
  <si>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</si>
  <si>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</si>
  <si>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</si>
  <si>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</si>
  <si>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</si>
  <si>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</si>
  <si>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</si>
  <si>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</si>
  <si>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</si>
  <si>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</si>
  <si>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</si>
  <si>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</si>
  <si>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</si>
  <si>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</si>
  <si>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</si>
  <si>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</si>
  <si>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</si>
  <si>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</si>
  <si>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</si>
  <si>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</si>
  <si>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</si>
  <si>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</si>
  <si>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</si>
  <si>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</si>
  <si>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</si>
  <si>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</si>
  <si>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</si>
  <si>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</si>
  <si>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</si>
  <si>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</si>
  <si>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</si>
  <si>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</si>
  <si>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</si>
  <si>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</si>
  <si>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</si>
  <si>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</si>
  <si>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</si>
  <si>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</si>
  <si>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</si>
  <si>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</si>
  <si>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</si>
  <si>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</si>
  <si>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</si>
  <si>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</si>
  <si>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</si>
  <si>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</si>
  <si>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</si>
  <si>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</si>
  <si>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</si>
  <si>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</si>
  <si>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</si>
  <si>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</si>
  <si>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</si>
  <si>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</si>
  <si>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</si>
  <si>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</si>
  <si>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</si>
  <si>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</si>
  <si>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</si>
  <si>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</si>
  <si>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</si>
  <si>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</si>
  <si>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</si>
  <si>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</si>
  <si>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</si>
  <si>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</si>
  <si>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</si>
  <si>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</si>
  <si>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</si>
  <si>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</si>
  <si>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</si>
  <si>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</si>
  <si>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</si>
  <si>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</si>
  <si>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</si>
  <si>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</si>
  <si>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</si>
  <si>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</si>
  <si>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</si>
  <si>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</si>
  <si>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</si>
  <si>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</si>
  <si>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</si>
  <si>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</si>
  <si>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</si>
  <si>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</si>
  <si>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</si>
  <si>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</si>
  <si>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</si>
  <si>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</si>
  <si>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</si>
  <si>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</si>
  <si>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</si>
  <si>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</si>
  <si>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</si>
  <si>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</si>
  <si>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</si>
  <si>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</si>
  <si>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</si>
  <si>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</si>
  <si>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</si>
  <si>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</si>
  <si>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</si>
  <si>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</si>
  <si>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</si>
  <si>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</si>
  <si>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</si>
  <si>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</si>
  <si>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</si>
  <si>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</si>
  <si>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</si>
  <si>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</si>
  <si>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</si>
  <si>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</si>
  <si>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</si>
  <si>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</si>
  <si>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</si>
  <si>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</si>
  <si>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</si>
  <si>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</si>
  <si>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</si>
  <si>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</si>
  <si>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</si>
  <si>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</si>
  <si>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</si>
  <si>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</si>
  <si>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</si>
  <si>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</si>
  <si>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</si>
  <si>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</si>
  <si>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</si>
  <si>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</si>
  <si>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</si>
  <si>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</si>
  <si>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</si>
  <si>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</si>
  <si>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</si>
  <si>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</si>
  <si>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</si>
  <si>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</si>
  <si>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</si>
  <si>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</si>
  <si>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</si>
  <si>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</si>
  <si>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</si>
  <si>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</si>
  <si>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</si>
  <si>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</si>
  <si>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</si>
  <si>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</si>
  <si>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</si>
  <si>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</si>
  <si>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</si>
  <si>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</si>
  <si>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</si>
  <si>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</si>
  <si>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</si>
  <si>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</si>
  <si>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</si>
  <si>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</si>
  <si>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</si>
  <si>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</si>
  <si>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</si>
  <si>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</si>
  <si>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</si>
  <si>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</si>
  <si>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</si>
  <si>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</si>
  <si>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</si>
  <si>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</si>
  <si>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</si>
  <si>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</si>
  <si>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</si>
  <si>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</si>
  <si>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</si>
  <si>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</si>
  <si>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</si>
  <si>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</si>
  <si>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</si>
  <si>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</si>
  <si>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</si>
  <si>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</si>
  <si>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</si>
  <si>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</si>
  <si>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</si>
  <si>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</si>
  <si>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</si>
  <si>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</si>
  <si>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</si>
  <si>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</si>
  <si>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</si>
  <si>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</si>
  <si>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</si>
  <si>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</si>
  <si>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</si>
  <si>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</si>
  <si>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</si>
  <si>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</si>
  <si>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</si>
  <si>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</si>
  <si>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</si>
  <si>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</si>
  <si>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</si>
  <si>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</si>
  <si>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</si>
  <si>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</si>
  <si>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</si>
  <si>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</si>
  <si>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</si>
  <si>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</si>
  <si>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</si>
  <si>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</si>
  <si>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</si>
  <si>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</si>
  <si>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</si>
  <si>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</si>
  <si>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</si>
  <si>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</si>
  <si>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</si>
  <si>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</si>
  <si>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</si>
  <si>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</si>
  <si>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</si>
  <si>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</si>
  <si>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</si>
  <si>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</si>
  <si>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</si>
  <si>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</si>
  <si>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</si>
  <si>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</si>
  <si>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</si>
  <si>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</si>
  <si>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</si>
  <si>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</si>
  <si>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</si>
  <si>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</si>
  <si>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</si>
  <si>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</si>
  <si>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</si>
  <si>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</si>
  <si>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</si>
  <si>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</si>
  <si>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</si>
  <si>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</si>
  <si>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</si>
  <si>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</si>
  <si>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</si>
  <si>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</si>
  <si>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</si>
  <si>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</si>
  <si>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</si>
  <si>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</si>
  <si>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</si>
  <si>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</si>
  <si>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</si>
  <si>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</si>
  <si>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</si>
  <si>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</si>
  <si>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</si>
  <si>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</si>
  <si>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</si>
  <si>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</si>
  <si>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</si>
  <si>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</si>
  <si>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</si>
  <si>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</si>
  <si>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</si>
  <si>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</si>
  <si>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</si>
  <si>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</si>
  <si>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</si>
  <si>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</si>
  <si>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</si>
  <si>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</si>
  <si>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</si>
  <si>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</si>
  <si>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</si>
  <si>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</si>
  <si>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</si>
  <si>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</si>
  <si>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</si>
  <si>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</si>
  <si>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</si>
  <si>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</si>
  <si>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</si>
  <si>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</si>
  <si>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</si>
  <si>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</si>
  <si>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</si>
  <si>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</si>
  <si>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</si>
  <si>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</si>
  <si>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</si>
  <si>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</si>
  <si>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</si>
  <si>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</si>
  <si>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</si>
  <si>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</si>
  <si>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</si>
  <si>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</si>
  <si>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</si>
  <si>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</si>
  <si>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</si>
  <si>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</si>
  <si>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</si>
  <si>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</si>
  <si>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</si>
  <si>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</si>
  <si>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</si>
  <si>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</si>
  <si>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</si>
  <si>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</si>
  <si>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</si>
  <si>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</si>
  <si>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</si>
  <si>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</si>
  <si>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</si>
  <si>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</si>
  <si>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</si>
  <si>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</si>
  <si>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</si>
  <si>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</si>
  <si>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</si>
  <si>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</si>
  <si>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</si>
  <si>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</si>
  <si>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</si>
  <si>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</si>
  <si>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</si>
  <si>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</si>
  <si>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</si>
  <si>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</si>
  <si>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</si>
  <si>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</si>
  <si>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</si>
  <si>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</si>
  <si>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</si>
  <si>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</si>
  <si>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</si>
  <si>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</si>
  <si>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</si>
  <si>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</si>
  <si>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</si>
  <si>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</si>
  <si>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</si>
  <si>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</si>
  <si>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</si>
  <si>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</si>
  <si>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</si>
  <si>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</si>
  <si>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</si>
  <si>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</si>
  <si>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</si>
  <si>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</si>
  <si>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</si>
  <si>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</si>
  <si>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</si>
  <si>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</si>
  <si>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</si>
  <si>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</si>
  <si>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</si>
  <si>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</si>
  <si>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</si>
  <si>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</si>
  <si>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</si>
  <si>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</si>
  <si>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</si>
  <si>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</si>
  <si>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</si>
  <si>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</si>
  <si>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</si>
  <si>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</si>
  <si>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</si>
  <si>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</si>
  <si>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</si>
  <si>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</si>
  <si>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</si>
  <si>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</si>
  <si>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</si>
  <si>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</si>
  <si>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</si>
  <si>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</si>
  <si>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</si>
  <si>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</si>
  <si>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</si>
  <si>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</si>
  <si>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</si>
  <si>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</si>
  <si>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</si>
  <si>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</si>
  <si>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</si>
  <si>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</si>
  <si>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</si>
  <si>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</si>
  <si>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</si>
  <si>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</si>
  <si>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</si>
  <si>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</si>
  <si>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</si>
  <si>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</si>
  <si>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</si>
  <si>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</si>
  <si>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</si>
  <si>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</si>
  <si>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</si>
  <si>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</si>
  <si>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</si>
  <si>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</si>
  <si>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</si>
  <si>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</si>
  <si>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</si>
  <si>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</si>
  <si>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</si>
  <si>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</si>
  <si>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</si>
  <si>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</si>
  <si>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</si>
  <si>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</si>
  <si>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</si>
  <si>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</si>
  <si>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</si>
  <si>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</si>
  <si>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</si>
  <si>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</si>
  <si>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</si>
  <si>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</si>
  <si>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</si>
  <si>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</si>
  <si>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</si>
  <si>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</si>
  <si>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</si>
  <si>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</si>
  <si>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</si>
  <si>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</si>
  <si>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</si>
  <si>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</si>
  <si>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</si>
  <si>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</si>
  <si>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</si>
  <si>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</si>
  <si>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</si>
  <si>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</si>
  <si>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</si>
  <si>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</si>
  <si>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</si>
  <si>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</si>
  <si>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</si>
  <si>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</si>
  <si>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</si>
  <si>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</si>
  <si>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</si>
  <si>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</si>
  <si>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</si>
  <si>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</si>
  <si>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</si>
  <si>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</si>
  <si>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</si>
  <si>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</si>
  <si>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</si>
  <si>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</si>
  <si>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</si>
  <si>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</si>
  <si>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</si>
  <si>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</si>
  <si>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</si>
  <si>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</si>
  <si>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</si>
  <si>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</si>
  <si>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</si>
  <si>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</si>
  <si>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</si>
  <si>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</si>
  <si>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</si>
  <si>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</si>
  <si>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</si>
  <si>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</si>
  <si>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</si>
  <si>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</si>
  <si>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</si>
  <si>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</si>
  <si>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</si>
  <si>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</si>
  <si>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</si>
  <si>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</si>
  <si>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</si>
  <si>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</si>
  <si>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</si>
  <si>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</si>
  <si>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</si>
  <si>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</si>
  <si>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</si>
  <si>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</si>
  <si>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</si>
  <si>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</si>
  <si>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</si>
  <si>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</si>
  <si>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</si>
  <si>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</si>
  <si>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</si>
  <si>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</si>
  <si>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</si>
  <si>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</si>
  <si>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</si>
  <si>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</si>
  <si>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</si>
  <si>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</si>
  <si>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</si>
  <si>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</si>
  <si>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</si>
  <si>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</si>
  <si>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</si>
  <si>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</si>
  <si>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</si>
  <si>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</si>
  <si>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</si>
  <si>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</si>
  <si>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</si>
  <si>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</si>
  <si>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</si>
  <si>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</si>
  <si>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</si>
  <si>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</si>
  <si>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</si>
  <si>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</si>
  <si>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</si>
  <si>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</si>
  <si>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</si>
  <si>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</si>
  <si>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</si>
  <si>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</si>
  <si>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</si>
  <si>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</si>
  <si>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</si>
  <si>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</si>
  <si>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</si>
  <si>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</si>
  <si>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</si>
  <si>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</si>
  <si>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</si>
  <si>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</si>
  <si>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</si>
  <si>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</si>
  <si>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</si>
  <si>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</si>
  <si>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</si>
  <si>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</si>
  <si>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</si>
  <si>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</si>
  <si>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</si>
  <si>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</si>
  <si>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</si>
  <si>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</si>
  <si>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</si>
  <si>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</si>
  <si>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</si>
  <si>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</si>
  <si>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</si>
  <si>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</si>
  <si>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</si>
  <si>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</si>
  <si>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</si>
  <si>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</si>
  <si>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</si>
  <si>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</si>
  <si>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</si>
  <si>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</si>
  <si>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</si>
  <si>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</si>
  <si>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</si>
  <si>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</si>
  <si>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</si>
  <si>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</si>
  <si>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</si>
  <si>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</si>
  <si>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</si>
  <si>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</si>
  <si>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</si>
  <si>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</si>
  <si>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</si>
  <si>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</si>
  <si>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</si>
  <si>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</si>
  <si>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</si>
  <si>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</si>
  <si>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</si>
  <si>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</si>
  <si>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</si>
  <si>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</si>
  <si>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</si>
  <si>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</si>
  <si>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</si>
  <si>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</si>
  <si>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</si>
  <si>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</si>
  <si>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</si>
  <si>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</si>
  <si>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</si>
  <si>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</si>
  <si>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</si>
  <si>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</si>
  <si>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</si>
  <si>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</si>
  <si>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</si>
  <si>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</si>
  <si>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</si>
  <si>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</si>
  <si>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</si>
  <si>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</si>
  <si>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</si>
  <si>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</si>
  <si>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</si>
  <si>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</si>
  <si>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</si>
  <si>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</si>
  <si>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</si>
  <si>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</si>
  <si>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</si>
  <si>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</si>
  <si>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</si>
  <si>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</si>
  <si>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</si>
  <si>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</si>
  <si>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</si>
  <si>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</si>
  <si>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</si>
  <si>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</si>
  <si>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</si>
  <si>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</si>
  <si>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</si>
  <si>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</si>
  <si>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</si>
  <si>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</si>
  <si>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</si>
  <si>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</si>
  <si>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</si>
  <si>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</si>
  <si>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</si>
  <si>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</si>
  <si>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</si>
  <si>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</si>
  <si>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</si>
  <si>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</si>
  <si>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</si>
  <si>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</si>
  <si>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</si>
  <si>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</si>
  <si>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</si>
  <si>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</si>
  <si>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</si>
  <si>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</si>
  <si>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</si>
  <si>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</si>
  <si>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</si>
  <si>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</si>
  <si>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</si>
  <si>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</si>
  <si>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</si>
  <si>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</si>
  <si>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</si>
  <si>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</si>
  <si>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</si>
  <si>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</si>
  <si>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</si>
  <si>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</si>
  <si>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</si>
  <si>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</si>
  <si>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</si>
  <si>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</si>
  <si>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</si>
  <si>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</si>
  <si>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</si>
  <si>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</si>
  <si>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</si>
  <si>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</si>
  <si>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</si>
  <si>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</si>
  <si>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</si>
  <si>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</si>
  <si>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</si>
  <si>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</si>
  <si>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</si>
  <si>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</si>
  <si>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</si>
  <si>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</si>
  <si>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</si>
  <si>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</si>
  <si>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</si>
  <si>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</si>
  <si>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</si>
  <si>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</si>
  <si>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</si>
  <si>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</si>
  <si>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</si>
  <si>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</si>
  <si>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</si>
  <si>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</si>
  <si>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</si>
  <si>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</si>
  <si>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</si>
  <si>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</si>
  <si>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</si>
  <si>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</si>
  <si>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</si>
  <si>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</si>
  <si>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</si>
  <si>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</si>
  <si>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</si>
  <si>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</si>
  <si>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</si>
  <si>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</si>
  <si>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</si>
  <si>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</si>
  <si>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</si>
  <si>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</si>
  <si>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</si>
  <si>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</si>
  <si>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</si>
  <si>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</si>
  <si>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</si>
  <si>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</si>
  <si>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</si>
  <si>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</si>
  <si>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</si>
  <si>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</si>
  <si>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</si>
  <si>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</si>
  <si>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</si>
  <si>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</si>
  <si>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</si>
  <si>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</si>
  <si>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</si>
  <si>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</si>
  <si>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</si>
  <si>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</si>
  <si>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</si>
  <si>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</si>
  <si>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</si>
  <si>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</si>
  <si>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</si>
  <si>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</si>
  <si>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</si>
  <si>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</si>
  <si>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</si>
  <si>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</si>
  <si>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</si>
  <si>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</si>
  <si>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</si>
  <si>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</si>
  <si>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</si>
  <si>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</si>
  <si>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</si>
  <si>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</si>
  <si>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</si>
  <si>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</si>
  <si>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</si>
  <si>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</si>
  <si>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</si>
  <si>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</si>
  <si>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</si>
  <si>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</si>
  <si>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</si>
  <si>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</si>
  <si>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</si>
  <si>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</si>
  <si>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</si>
  <si>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</si>
  <si>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</si>
  <si>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</si>
  <si>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</si>
  <si>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</si>
  <si>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</si>
  <si>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</si>
  <si>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</si>
  <si>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</si>
  <si>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</si>
  <si>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</si>
  <si>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</si>
  <si>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</si>
  <si>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</si>
  <si>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</si>
  <si>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</si>
  <si>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</si>
  <si>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</si>
  <si>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</si>
  <si>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</si>
  <si>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</si>
  <si>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</si>
  <si>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</si>
  <si>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</si>
  <si>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</si>
  <si>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</si>
  <si>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</si>
  <si>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</si>
  <si>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</si>
  <si>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</si>
  <si>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</si>
  <si>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</si>
  <si>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</si>
  <si>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</si>
  <si>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</si>
  <si>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</si>
  <si>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</si>
  <si>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</si>
  <si>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</si>
  <si>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</si>
  <si>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</si>
  <si>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</si>
  <si>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</si>
  <si>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</si>
  <si>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</si>
  <si>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</si>
  <si>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</si>
  <si>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</si>
  <si>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</si>
  <si>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</si>
  <si>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</si>
  <si>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</si>
  <si>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</si>
  <si>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</si>
  <si>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</si>
  <si>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</si>
  <si>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</si>
  <si>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</si>
  <si>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</si>
  <si>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</si>
  <si>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</si>
  <si>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</si>
  <si>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</si>
  <si>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</si>
  <si>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</si>
  <si>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</si>
  <si>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</si>
  <si>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</si>
  <si>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</si>
  <si>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</si>
  <si>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</si>
  <si>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</si>
  <si>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</si>
  <si>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</si>
  <si>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</si>
  <si>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</si>
  <si>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</si>
  <si>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</si>
  <si>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</si>
  <si>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</si>
  <si>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</si>
  <si>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</si>
  <si>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</si>
  <si>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</si>
  <si>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</si>
  <si>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</si>
  <si>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</si>
  <si>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</si>
  <si>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</si>
  <si>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</si>
  <si>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</si>
  <si>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</si>
  <si>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</si>
  <si>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</si>
  <si>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</si>
  <si>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</si>
  <si>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</si>
  <si>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</si>
  <si>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</si>
  <si>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</si>
  <si>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</si>
  <si>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</si>
  <si>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</si>
  <si>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</si>
  <si>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</si>
  <si>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</si>
  <si>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</si>
  <si>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</si>
  <si>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</si>
  <si>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</si>
  <si>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</si>
  <si>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</si>
  <si>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</si>
  <si>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</si>
  <si>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</si>
  <si>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</si>
  <si>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</si>
  <si>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</si>
  <si>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</si>
  <si>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</si>
  <si>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</si>
  <si>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</si>
  <si>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</si>
  <si>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</si>
  <si>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</si>
  <si>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</si>
  <si>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</si>
  <si>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</si>
  <si>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</si>
  <si>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</si>
  <si>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</si>
  <si>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</si>
  <si>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</si>
  <si>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</si>
  <si>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</si>
  <si>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</si>
  <si>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</si>
  <si>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</si>
  <si>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</si>
  <si>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</si>
  <si>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</si>
  <si>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</si>
  <si>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</si>
  <si>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</si>
  <si>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</si>
  <si>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</si>
  <si>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</si>
  <si>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</si>
  <si>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</si>
  <si>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</si>
  <si>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</si>
  <si>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</si>
  <si>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</si>
  <si>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</si>
  <si>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</si>
  <si>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</si>
  <si>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</si>
  <si>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</si>
  <si>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</si>
  <si>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</si>
  <si>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</si>
  <si>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</si>
  <si>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</si>
  <si>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</si>
  <si>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</si>
  <si>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</si>
  <si>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</si>
  <si>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</si>
  <si>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</si>
  <si>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</si>
  <si>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</si>
  <si>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</si>
  <si>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</si>
  <si>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</si>
  <si>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</si>
  <si>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</si>
  <si>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</si>
  <si>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</si>
  <si>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</si>
  <si>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</si>
  <si>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</si>
  <si>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</si>
  <si>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</si>
  <si>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</si>
  <si>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</si>
  <si>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</si>
  <si>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</si>
  <si>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</si>
  <si>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</si>
  <si>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</si>
  <si>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</si>
  <si>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</si>
  <si>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</si>
  <si>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</si>
  <si>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</si>
  <si>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</si>
  <si>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</si>
  <si>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</si>
  <si>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</si>
  <si>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</si>
  <si>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</si>
  <si>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</si>
  <si>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</si>
  <si>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</si>
  <si>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</si>
  <si>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</si>
  <si>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</si>
  <si>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</si>
  <si>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</si>
  <si>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</si>
  <si>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</si>
  <si>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</si>
  <si>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</si>
  <si>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</si>
  <si>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</si>
  <si>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</si>
  <si>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</si>
  <si>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</si>
  <si>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</si>
  <si>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</si>
  <si>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</si>
  <si>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</si>
  <si>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</si>
  <si>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</si>
  <si>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</si>
  <si>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</si>
  <si>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</si>
  <si>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</si>
  <si>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</si>
  <si>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</si>
  <si>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</si>
  <si>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</si>
  <si>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</si>
  <si>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</si>
  <si>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</si>
  <si>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</si>
  <si>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</si>
  <si>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</si>
  <si>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</si>
  <si>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</si>
  <si>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</si>
  <si>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</si>
  <si>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</si>
  <si>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</si>
  <si>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</si>
  <si>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</si>
  <si>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</si>
  <si>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</si>
  <si>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</si>
  <si>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</si>
  <si>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</si>
  <si>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</si>
  <si>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</si>
  <si>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</si>
  <si>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</si>
  <si>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</si>
  <si>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</si>
  <si>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</si>
  <si>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</si>
  <si>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</si>
  <si>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</si>
  <si>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</si>
  <si>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</si>
  <si>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</si>
  <si>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</si>
  <si>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</si>
  <si>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</si>
  <si>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</si>
  <si>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</si>
  <si>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</si>
  <si>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</si>
  <si>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</si>
  <si>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</si>
  <si>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</si>
  <si>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</si>
  <si>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</si>
  <si>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</si>
  <si>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</si>
  <si>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</si>
  <si>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</si>
  <si>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</si>
  <si>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</si>
  <si>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</si>
  <si>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</si>
  <si>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</si>
  <si>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</si>
  <si>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</si>
  <si>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</si>
  <si>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</si>
  <si>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</si>
  <si>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</si>
  <si>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</si>
  <si>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</si>
  <si>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</si>
  <si>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</si>
  <si>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</si>
  <si>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</si>
  <si>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</si>
  <si>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</si>
  <si>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</si>
  <si>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</si>
  <si>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</si>
  <si>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</si>
  <si>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</si>
  <si>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</si>
  <si>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</si>
  <si>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</si>
  <si>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</si>
  <si>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</si>
  <si>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</si>
  <si>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</si>
  <si>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</si>
  <si>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</si>
  <si>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</si>
  <si>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</si>
  <si>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</si>
  <si>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</si>
  <si>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</si>
  <si>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</si>
  <si>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</si>
  <si>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</si>
  <si>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</si>
  <si>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</si>
  <si>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</si>
  <si>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</si>
  <si>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</si>
  <si>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</si>
  <si>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</si>
  <si>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</si>
  <si>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</si>
  <si>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</si>
  <si>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</si>
  <si>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</si>
  <si>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</si>
  <si>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</si>
  <si>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</si>
  <si>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</si>
  <si>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</si>
  <si>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</si>
  <si>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</si>
  <si>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</si>
  <si>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</si>
  <si>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</si>
  <si>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</si>
  <si>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</si>
  <si>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</si>
  <si>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</si>
  <si>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</si>
  <si>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</si>
  <si>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</si>
  <si>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</si>
  <si>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</si>
  <si>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</si>
  <si>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</si>
  <si>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</si>
  <si>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</si>
  <si>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</si>
  <si>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</si>
  <si>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</si>
  <si>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</si>
  <si>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</si>
  <si>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</si>
  <si>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</si>
  <si>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</si>
  <si>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</si>
  <si>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</si>
  <si>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</si>
  <si>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</si>
  <si>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</si>
  <si>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</si>
  <si>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</si>
  <si>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</si>
  <si>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</si>
  <si>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</si>
  <si>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</si>
  <si>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</si>
  <si>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</si>
  <si>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</si>
  <si>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</si>
  <si>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</si>
  <si>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</si>
  <si>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</si>
  <si>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</si>
  <si>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</si>
  <si>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</si>
  <si>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</si>
  <si>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</si>
  <si>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</si>
  <si>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</si>
  <si>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</si>
  <si>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</si>
  <si>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</si>
  <si>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</si>
  <si>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</si>
  <si>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</si>
  <si>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</si>
  <si>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</si>
  <si>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</si>
  <si>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</si>
  <si>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</si>
  <si>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</si>
  <si>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</si>
  <si>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</si>
  <si>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</si>
  <si>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</si>
  <si>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</si>
  <si>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</si>
  <si>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</si>
  <si>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</si>
  <si>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</si>
  <si>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</si>
  <si>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</si>
  <si>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</si>
  <si>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</si>
  <si>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</si>
  <si>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</si>
  <si>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</si>
  <si>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</si>
  <si>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</si>
  <si>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</si>
  <si>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</si>
  <si>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</si>
  <si>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</si>
  <si>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</si>
  <si>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</si>
  <si>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</si>
  <si>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</si>
  <si>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</si>
  <si>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</si>
  <si>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</si>
  <si>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</si>
  <si>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</si>
  <si>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</si>
  <si>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</si>
  <si>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</si>
  <si>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</si>
  <si>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</si>
  <si>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</si>
  <si>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</si>
  <si>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</si>
  <si>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</si>
  <si>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</si>
  <si>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</si>
  <si>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</si>
  <si>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</si>
  <si>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</si>
  <si>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</si>
  <si>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</si>
  <si>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</si>
  <si>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</si>
  <si>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</si>
  <si>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</si>
  <si>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</si>
  <si>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</si>
  <si>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</si>
  <si>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</si>
  <si>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</si>
  <si>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</si>
  <si>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</si>
  <si>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</si>
  <si>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</si>
  <si>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</si>
  <si>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</si>
  <si>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</si>
  <si>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</si>
  <si>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</si>
  <si>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</si>
  <si>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</si>
  <si>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</si>
  <si>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</si>
  <si>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</si>
  <si>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</si>
  <si>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</si>
  <si>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</si>
  <si>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</si>
  <si>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</si>
  <si>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</si>
  <si>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</si>
  <si>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</si>
  <si>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</si>
  <si>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</si>
  <si>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</si>
  <si>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</si>
  <si>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</si>
  <si>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</si>
  <si>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</si>
  <si>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</si>
  <si>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</si>
  <si>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</si>
  <si>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</si>
  <si>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</si>
  <si>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</si>
  <si>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</si>
  <si>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</si>
  <si>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</si>
  <si>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</si>
  <si>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</si>
  <si>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</si>
  <si>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</si>
  <si>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</si>
  <si>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</si>
  <si>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</si>
  <si>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</si>
  <si>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</si>
  <si>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</si>
  <si>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</si>
  <si>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</si>
  <si>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</si>
  <si>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</si>
  <si>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</si>
  <si>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</si>
  <si>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</si>
  <si>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</si>
  <si>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</si>
  <si>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</si>
  <si>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</si>
  <si>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</si>
  <si>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</si>
  <si>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</si>
  <si>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</si>
  <si>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</si>
  <si>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</si>
  <si>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</si>
  <si>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</si>
  <si>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</si>
  <si>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</si>
  <si>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</si>
  <si>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</si>
  <si>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</si>
  <si>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</si>
  <si>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</si>
  <si>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</si>
  <si>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</si>
  <si>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</si>
  <si>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</si>
  <si>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</si>
  <si>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</si>
  <si>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</si>
  <si>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</si>
  <si>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</si>
  <si>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</si>
  <si>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</si>
  <si>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</si>
  <si>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</si>
  <si>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</si>
  <si>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</si>
  <si>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</si>
  <si>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</si>
  <si>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</si>
  <si>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</si>
  <si>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</si>
  <si>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</si>
  <si>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</si>
  <si>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</si>
  <si>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</si>
  <si>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</si>
  <si>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</si>
  <si>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</si>
  <si>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</si>
  <si>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</si>
  <si>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</si>
  <si>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</si>
  <si>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</si>
  <si>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</si>
  <si>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</si>
  <si>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</si>
  <si>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</si>
  <si>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</si>
  <si>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</si>
  <si>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</si>
  <si>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</si>
  <si>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</si>
  <si>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</si>
  <si>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</si>
  <si>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</si>
  <si>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</si>
  <si>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</si>
  <si>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</si>
  <si>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</si>
  <si>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</si>
  <si>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</si>
  <si>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</si>
  <si>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</si>
  <si>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</si>
  <si>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</si>
  <si>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</si>
  <si>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</si>
  <si>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</si>
  <si>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</si>
  <si>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</si>
  <si>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</si>
  <si>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</si>
  <si>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</si>
  <si>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</si>
  <si>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</si>
  <si>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</si>
  <si>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</si>
  <si>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</si>
  <si>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</si>
  <si>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</si>
  <si>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</si>
  <si>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</si>
  <si>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</si>
  <si>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</si>
  <si>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</si>
  <si>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</si>
  <si>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</si>
  <si>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</si>
  <si>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</si>
  <si>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</si>
  <si>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</si>
  <si>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</si>
  <si>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</si>
  <si>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</si>
  <si>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</si>
  <si>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</si>
  <si>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</si>
  <si>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</si>
  <si>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</si>
  <si>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</si>
  <si>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</si>
  <si>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</si>
  <si>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</si>
  <si>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</si>
  <si>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</si>
  <si>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</si>
  <si>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</si>
  <si>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</si>
  <si>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</si>
  <si>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</si>
  <si>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</si>
  <si>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</si>
  <si>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</si>
  <si>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</si>
  <si>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</si>
  <si>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</si>
  <si>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</si>
  <si>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</si>
  <si>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</si>
  <si>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</si>
  <si>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</si>
  <si>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</si>
  <si>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</si>
  <si>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</si>
  <si>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</si>
  <si>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</si>
  <si>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</si>
  <si>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</si>
  <si>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</si>
  <si>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</si>
  <si>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</si>
  <si>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</si>
  <si>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</si>
  <si>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</si>
  <si>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</si>
  <si>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</si>
  <si>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</si>
  <si>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</si>
  <si>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</si>
  <si>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</si>
  <si>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</si>
  <si>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</si>
  <si>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</si>
  <si>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</si>
  <si>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</si>
  <si>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</si>
  <si>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</si>
  <si>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</si>
  <si>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</si>
  <si>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</si>
  <si>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</si>
  <si>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</si>
  <si>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</si>
  <si>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</si>
  <si>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</si>
  <si>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</si>
  <si>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</si>
  <si>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</si>
  <si>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</si>
  <si>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</si>
  <si>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</si>
  <si>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</si>
  <si>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</si>
  <si>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</si>
  <si>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</si>
  <si>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</si>
  <si>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</si>
  <si>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</si>
  <si>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</si>
  <si>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</si>
  <si>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</si>
  <si>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</si>
  <si>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</si>
  <si>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</si>
  <si>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</si>
  <si>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</si>
  <si>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</si>
  <si>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</si>
  <si>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</si>
  <si>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</si>
  <si>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</si>
  <si>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</si>
  <si>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</si>
  <si>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</si>
  <si>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</si>
  <si>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</si>
  <si>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</si>
  <si>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</si>
  <si>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</si>
  <si>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</si>
  <si>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</si>
  <si>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</si>
  <si>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</si>
  <si>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</si>
  <si>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</si>
  <si>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</si>
  <si>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</si>
  <si>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</si>
  <si>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</si>
  <si>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</si>
  <si>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</si>
  <si>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</si>
  <si>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</si>
  <si>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</si>
  <si>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</si>
  <si>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</si>
  <si>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</si>
  <si>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</si>
  <si>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</si>
  <si>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</si>
  <si>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</si>
  <si>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</si>
  <si>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</si>
  <si>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</si>
  <si>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</si>
  <si>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</si>
  <si>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</si>
  <si>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</si>
  <si>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</si>
  <si>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</si>
  <si>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</si>
  <si>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</si>
  <si>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</si>
  <si>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</si>
  <si>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</si>
  <si>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</si>
  <si>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</si>
  <si>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</si>
  <si>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</si>
  <si>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</si>
  <si>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</si>
  <si>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</si>
  <si>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</si>
  <si>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</si>
  <si>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</si>
  <si>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</si>
  <si>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</si>
  <si>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</si>
  <si>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</si>
  <si>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</si>
  <si>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</si>
  <si>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</si>
  <si>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</si>
  <si>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</si>
  <si>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</si>
  <si>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</si>
  <si>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</si>
  <si>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</si>
  <si>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</si>
  <si>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</si>
  <si>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</si>
  <si>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</si>
  <si>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</si>
  <si>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</si>
  <si>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</si>
  <si>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</si>
  <si>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</si>
  <si>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</si>
  <si>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</si>
  <si>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</si>
  <si>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</si>
  <si>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</si>
  <si>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</si>
  <si>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</si>
  <si>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</si>
  <si>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</si>
  <si>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</si>
  <si>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</si>
  <si>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</si>
  <si>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</si>
  <si>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</si>
  <si>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</si>
  <si>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</si>
  <si>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</si>
  <si>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</si>
  <si>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</si>
  <si>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</si>
  <si>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</si>
  <si>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</si>
  <si>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</si>
  <si>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</si>
  <si>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</si>
  <si>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</si>
  <si>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</si>
  <si>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</si>
  <si>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</si>
  <si>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</si>
  <si>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</si>
  <si>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</si>
  <si>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</si>
  <si>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</si>
  <si>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</si>
  <si>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</si>
  <si>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</si>
  <si>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</si>
  <si>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</si>
  <si>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</si>
  <si>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</si>
  <si>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</si>
  <si>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</si>
  <si>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</si>
  <si>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</si>
  <si>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</si>
  <si>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</si>
  <si>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</si>
  <si>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</si>
  <si>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</si>
  <si>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</si>
  <si>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</si>
  <si>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</si>
  <si>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</si>
  <si>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</si>
  <si>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</si>
  <si>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</si>
  <si>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</si>
  <si>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</si>
  <si>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</si>
  <si>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</si>
  <si>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</si>
  <si>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</si>
  <si>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</si>
  <si>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</si>
  <si>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</si>
  <si>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</si>
  <si>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</si>
  <si>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</si>
  <si>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</si>
  <si>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</si>
  <si>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</si>
  <si>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</si>
  <si>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</si>
  <si>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</si>
  <si>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</si>
  <si>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</si>
  <si>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</si>
  <si>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</si>
  <si>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</si>
  <si>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</si>
  <si>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</si>
  <si>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</si>
  <si>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</si>
  <si>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</si>
  <si>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</si>
  <si>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</si>
  <si>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</si>
  <si>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</si>
  <si>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</si>
  <si>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</si>
  <si>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</si>
  <si>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</si>
  <si>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</si>
  <si>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</si>
  <si>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</si>
  <si>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</si>
  <si>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</si>
  <si>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</si>
  <si>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</si>
  <si>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</si>
  <si>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</si>
  <si>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</si>
  <si>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</si>
  <si>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</si>
  <si>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</si>
  <si>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</si>
  <si>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</si>
  <si>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</si>
  <si>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</si>
  <si>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</si>
  <si>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</si>
  <si>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</si>
  <si>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</si>
  <si>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</si>
  <si>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</si>
  <si>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</si>
  <si>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</si>
  <si>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</si>
  <si>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</si>
  <si>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</si>
  <si>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</si>
  <si>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</si>
  <si>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</si>
  <si>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</si>
  <si>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</si>
  <si>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</si>
  <si>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</si>
  <si>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</si>
  <si>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</si>
  <si>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</si>
  <si>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</si>
  <si>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</si>
  <si>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</si>
  <si>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</si>
  <si>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</si>
  <si>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</si>
  <si>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</si>
  <si>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</si>
  <si>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</si>
  <si>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</si>
  <si>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</si>
  <si>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</si>
  <si>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</si>
  <si>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</si>
  <si>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</si>
  <si>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</si>
  <si>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</si>
  <si>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</si>
  <si>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</si>
  <si>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</si>
  <si>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</si>
  <si>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</si>
  <si>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</si>
  <si>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</si>
  <si>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</si>
  <si>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</si>
  <si>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</si>
  <si>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</si>
  <si>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</si>
  <si>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</si>
  <si>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</si>
  <si>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</si>
  <si>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</si>
  <si>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</si>
  <si>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</si>
  <si>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</si>
  <si>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</si>
  <si>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</si>
  <si>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</si>
  <si>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</si>
  <si>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</si>
  <si>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</si>
  <si>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</si>
  <si>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</si>
  <si>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</si>
  <si>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</si>
  <si>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</si>
  <si>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</si>
  <si>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</si>
  <si>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</si>
  <si>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</si>
  <si>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</si>
  <si>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</si>
  <si>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</si>
  <si>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</si>
  <si>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</si>
  <si>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</si>
  <si>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</si>
  <si>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</si>
  <si>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</si>
  <si>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</si>
  <si>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</si>
  <si>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</si>
  <si>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</si>
  <si>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</si>
  <si>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</si>
  <si>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</si>
  <si>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</si>
  <si>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</si>
  <si>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</si>
  <si>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</si>
  <si>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</si>
  <si>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</si>
  <si>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</si>
  <si>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</si>
  <si>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</si>
  <si>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</si>
  <si>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</si>
  <si>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</si>
  <si>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</si>
  <si>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</si>
  <si>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</si>
  <si>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</si>
  <si>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</si>
  <si>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</si>
  <si>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</si>
  <si>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</si>
  <si>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</si>
  <si>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</si>
  <si>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</si>
  <si>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</si>
  <si>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</si>
  <si>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</si>
  <si>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</si>
  <si>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</si>
  <si>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</si>
  <si>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</si>
  <si>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</si>
  <si>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</si>
  <si>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</si>
  <si>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</si>
  <si>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</si>
  <si>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</si>
  <si>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</si>
  <si>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</si>
  <si>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</si>
  <si>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</si>
  <si>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</si>
  <si>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</si>
  <si>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</si>
  <si>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</si>
  <si>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</si>
  <si>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</si>
  <si>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</si>
  <si>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</si>
  <si>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</si>
  <si>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</si>
  <si>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</si>
  <si>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</si>
  <si>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</si>
  <si>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</si>
  <si>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</si>
  <si>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</si>
  <si>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</si>
  <si>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</si>
  <si>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</si>
  <si>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</si>
  <si>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</si>
  <si>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</si>
  <si>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</si>
  <si>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</si>
  <si>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</si>
  <si>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</si>
  <si>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</si>
  <si>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</si>
  <si>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</si>
  <si>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</si>
  <si>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</si>
  <si>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</si>
  <si>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</si>
  <si>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</si>
  <si>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</si>
  <si>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</si>
  <si>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</si>
  <si>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</si>
  <si>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</si>
  <si>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</si>
  <si>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</si>
  <si>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</si>
  <si>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</si>
  <si>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</si>
  <si>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</si>
  <si>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</si>
  <si>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</si>
  <si>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</si>
  <si>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</si>
  <si>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</si>
  <si>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</si>
  <si>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</si>
  <si>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</si>
  <si>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</si>
  <si>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</si>
  <si>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</si>
  <si>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</si>
  <si>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</si>
  <si>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</si>
  <si>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</si>
  <si>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</si>
  <si>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</si>
  <si>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</si>
  <si>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</si>
  <si>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</si>
  <si>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</si>
  <si>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</si>
  <si>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</si>
  <si>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</si>
  <si>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</si>
  <si>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</si>
  <si>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</si>
  <si>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</si>
  <si>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</si>
  <si>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</si>
  <si>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</si>
  <si>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</si>
  <si>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</si>
  <si>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</si>
  <si>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</si>
  <si>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</si>
  <si>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</si>
  <si>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</si>
  <si>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</si>
  <si>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</si>
  <si>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</si>
  <si>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</si>
  <si>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</si>
  <si>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</si>
  <si>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</si>
  <si>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</si>
  <si>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</si>
  <si>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</si>
  <si>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</si>
  <si>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</si>
  <si>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</si>
  <si>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</si>
  <si>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</si>
  <si>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</si>
  <si>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</si>
  <si>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</si>
  <si>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</si>
  <si>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</si>
  <si>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</si>
  <si>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</si>
  <si>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</si>
  <si>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</si>
  <si>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</si>
  <si>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</si>
  <si>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</si>
  <si>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</si>
  <si>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</si>
  <si>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</si>
  <si>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</si>
  <si>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</si>
  <si>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</si>
  <si>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</si>
  <si>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</si>
  <si>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</si>
  <si>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</si>
  <si>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</si>
  <si>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</si>
  <si>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</si>
  <si>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</si>
  <si>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</si>
  <si>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</si>
  <si>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</si>
  <si>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</si>
  <si>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</si>
  <si>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</si>
  <si>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</si>
  <si>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</si>
  <si>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</si>
  <si>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</si>
  <si>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</si>
  <si>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</si>
  <si>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</si>
  <si>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</si>
  <si>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</si>
  <si>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</si>
  <si>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</si>
  <si>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</si>
  <si>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</si>
  <si>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</si>
  <si>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</si>
  <si>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</si>
  <si>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</si>
  <si>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</si>
  <si>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</si>
  <si>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</si>
  <si>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</si>
  <si>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</si>
  <si>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</si>
  <si>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</si>
  <si>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</si>
  <si>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</si>
  <si>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</si>
  <si>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</si>
  <si>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</si>
  <si>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</si>
  <si>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</si>
  <si>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</si>
  <si>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</si>
  <si>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</si>
  <si>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</si>
  <si>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</si>
  <si>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</si>
  <si>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</si>
  <si>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</si>
  <si>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</si>
  <si>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</si>
  <si>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</si>
  <si>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</si>
  <si>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</si>
  <si>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</si>
  <si>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</si>
  <si>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</si>
  <si>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</si>
  <si>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</si>
  <si>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</si>
  <si>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</si>
  <si>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</si>
  <si>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</si>
  <si>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</si>
  <si>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</si>
  <si>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</si>
  <si>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</si>
  <si>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</si>
  <si>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</si>
  <si>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</si>
  <si>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</si>
  <si>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</si>
  <si>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</si>
  <si>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</si>
  <si>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</si>
  <si>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</si>
  <si>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</si>
  <si>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</si>
  <si>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</si>
  <si>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</si>
  <si>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</si>
  <si>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</si>
  <si>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</si>
  <si>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</si>
  <si>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</si>
  <si>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</si>
  <si>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</si>
  <si>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</si>
  <si>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</si>
  <si>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</si>
  <si>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</si>
  <si>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</si>
  <si>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</si>
  <si>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</si>
  <si>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</si>
  <si>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</si>
  <si>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</si>
  <si>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</si>
  <si>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</si>
  <si>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</si>
  <si>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</si>
  <si>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</si>
  <si>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</si>
  <si>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</si>
  <si>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</si>
  <si>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</si>
  <si>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</si>
  <si>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</si>
  <si>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</si>
  <si>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</si>
  <si>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</si>
  <si>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</si>
  <si>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</si>
  <si>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</si>
  <si>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</si>
  <si>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</si>
  <si>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</si>
  <si>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</si>
  <si>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</si>
  <si>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</si>
  <si>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</si>
  <si>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</si>
  <si>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</si>
  <si>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</si>
  <si>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</si>
  <si>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</si>
  <si>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</si>
  <si>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</si>
  <si>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</si>
  <si>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</si>
  <si>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</si>
  <si>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</si>
  <si>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</si>
  <si>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</si>
  <si>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</si>
  <si>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</si>
  <si>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</si>
  <si>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</si>
  <si>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</si>
  <si>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</si>
  <si>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</si>
  <si>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</si>
  <si>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</si>
  <si>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</si>
  <si>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</si>
  <si>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</si>
  <si>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</si>
  <si>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</si>
  <si>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</si>
  <si>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</si>
  <si>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</si>
  <si>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</si>
  <si>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</si>
  <si>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</si>
  <si>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</si>
  <si>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</si>
  <si>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</si>
  <si>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</si>
  <si>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</si>
  <si>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</si>
  <si>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</si>
  <si>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</si>
  <si>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</si>
  <si>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</si>
  <si>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</si>
  <si>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</si>
  <si>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</si>
  <si>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</si>
  <si>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</si>
  <si>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</si>
  <si>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</si>
  <si>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</si>
  <si>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</si>
  <si>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</si>
  <si>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</si>
  <si>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</si>
  <si>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</si>
  <si>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</si>
  <si>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</si>
  <si>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</si>
  <si>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</si>
  <si>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</si>
  <si>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</si>
  <si>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</si>
  <si>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</si>
  <si>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</si>
  <si>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</si>
  <si>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</si>
  <si>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</si>
  <si>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</si>
  <si>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</si>
  <si>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</si>
  <si>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</si>
  <si>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</si>
  <si>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</si>
  <si>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</si>
  <si>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</si>
  <si>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</si>
  <si>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</si>
  <si>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</si>
  <si>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</si>
  <si>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</si>
  <si>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</si>
  <si>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</si>
  <si>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</si>
  <si>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</si>
  <si>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</si>
  <si>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</si>
  <si>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</si>
  <si>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</si>
  <si>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</si>
  <si>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</si>
  <si>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</si>
  <si>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</si>
  <si>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</si>
  <si>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</si>
  <si>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</si>
  <si>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</si>
  <si>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</si>
  <si>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</si>
  <si>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</si>
  <si>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</si>
  <si>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</si>
  <si>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</si>
  <si>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</si>
  <si>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</si>
  <si>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</si>
  <si>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</si>
  <si>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</si>
  <si>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</si>
  <si>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</si>
  <si>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</si>
  <si>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</si>
  <si>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</si>
  <si>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</si>
  <si>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</si>
  <si>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</si>
  <si>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</si>
  <si>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</si>
  <si>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</si>
  <si>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</si>
  <si>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</si>
  <si>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</si>
  <si>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</si>
  <si>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</si>
  <si>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</si>
  <si>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</si>
  <si>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</si>
  <si>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</si>
  <si>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</si>
  <si>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</si>
  <si>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</si>
  <si>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</si>
  <si>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</si>
  <si>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</si>
  <si>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</si>
  <si>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</si>
  <si>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</si>
  <si>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</si>
  <si>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</si>
  <si>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</si>
  <si>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</si>
  <si>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</si>
  <si>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</si>
  <si>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</si>
  <si>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</si>
  <si>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</si>
  <si>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</si>
  <si>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</si>
  <si>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</si>
  <si>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</si>
  <si>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</si>
  <si>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</si>
  <si>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</si>
  <si>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</si>
  <si>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</si>
  <si>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</si>
  <si>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</si>
  <si>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</si>
  <si>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</si>
  <si>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</si>
  <si>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</si>
  <si>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</si>
  <si>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</si>
  <si>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</si>
  <si>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</si>
  <si>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</si>
  <si>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</si>
  <si>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</si>
  <si>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</si>
  <si>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</si>
  <si>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</si>
  <si>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</si>
  <si>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</si>
  <si>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</si>
  <si>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</si>
  <si>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</si>
  <si>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</si>
  <si>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</si>
  <si>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</si>
  <si>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</si>
  <si>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</si>
  <si>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</si>
  <si>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</si>
  <si>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</si>
  <si>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</si>
  <si>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</si>
  <si>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</si>
  <si>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</si>
  <si>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</si>
  <si>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</si>
  <si>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</si>
  <si>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</si>
  <si>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</si>
  <si>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</si>
  <si>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</si>
  <si>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</si>
  <si>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</si>
  <si>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</si>
  <si>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</si>
  <si>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</si>
  <si>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</si>
  <si>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</si>
  <si>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</si>
  <si>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</si>
  <si>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</si>
  <si>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</si>
  <si>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</si>
  <si>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</si>
  <si>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</si>
  <si>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</si>
  <si>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</si>
  <si>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</si>
  <si>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</si>
  <si>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</si>
  <si>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</si>
  <si>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</si>
  <si>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</si>
  <si>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</si>
  <si>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</si>
  <si>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</si>
  <si>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</si>
  <si>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</si>
  <si>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</si>
  <si>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</si>
  <si>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</si>
  <si>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</si>
  <si>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</si>
  <si>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</si>
  <si>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</si>
  <si>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</si>
  <si>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</si>
  <si>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</si>
  <si>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</si>
  <si>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</si>
  <si>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</si>
  <si>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</si>
  <si>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</si>
  <si>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</si>
  <si>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</si>
  <si>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</si>
  <si>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</si>
  <si>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</si>
  <si>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</si>
  <si>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</si>
  <si>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</si>
  <si>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</si>
  <si>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</si>
  <si>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</si>
  <si>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</si>
  <si>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</si>
  <si>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</si>
  <si>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</si>
  <si>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</si>
  <si>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</si>
  <si>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</si>
  <si>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</si>
  <si>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</si>
  <si>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</si>
  <si>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</si>
  <si>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</si>
  <si>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</si>
  <si>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</si>
  <si>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</si>
  <si>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</si>
  <si>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</si>
  <si>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</si>
  <si>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</si>
  <si>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</si>
  <si>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</si>
  <si>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</si>
  <si>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</si>
  <si>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</si>
  <si>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</si>
  <si>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</si>
  <si>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</si>
  <si>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</si>
  <si>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</si>
  <si>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</si>
  <si>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</si>
  <si>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</si>
  <si>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</si>
  <si>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</si>
  <si>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</si>
  <si>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</si>
  <si>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</si>
  <si>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</si>
  <si>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</si>
  <si>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</si>
  <si>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</si>
  <si>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</si>
  <si>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</si>
  <si>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</si>
  <si>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</si>
  <si>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</si>
  <si>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</si>
  <si>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</si>
  <si>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</si>
  <si>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</si>
  <si>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</si>
  <si>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</si>
  <si>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</si>
  <si>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</si>
  <si>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</si>
  <si>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</si>
  <si>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</si>
  <si>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</si>
  <si>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</si>
  <si>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</si>
  <si>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</si>
  <si>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</si>
  <si>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</si>
  <si>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</si>
  <si>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</si>
  <si>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</si>
  <si>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</si>
  <si>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</si>
  <si>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</si>
  <si>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</si>
  <si>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</si>
  <si>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</si>
  <si>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</si>
  <si>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</si>
  <si>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</si>
  <si>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</si>
  <si>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</si>
  <si>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</si>
  <si>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</si>
  <si>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</si>
  <si>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</si>
  <si>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</si>
  <si>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</si>
  <si>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</si>
  <si>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</si>
  <si>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</si>
  <si>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</si>
  <si>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</si>
  <si>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</si>
  <si>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</si>
  <si>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</si>
  <si>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</si>
  <si>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</si>
  <si>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</si>
  <si>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</si>
  <si>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</si>
  <si>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</si>
  <si>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</si>
  <si>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</si>
  <si>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</si>
  <si>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</si>
  <si>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</si>
  <si>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</si>
  <si>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</si>
  <si>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</si>
  <si>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</si>
  <si>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</si>
  <si>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</si>
  <si>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</si>
  <si>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</si>
  <si>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</si>
  <si>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</si>
  <si>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</si>
  <si>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</si>
  <si>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</si>
  <si>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</si>
  <si>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</si>
  <si>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</si>
  <si>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</si>
  <si>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</si>
  <si>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</si>
  <si>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</si>
  <si>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</si>
  <si>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</si>
  <si>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</si>
  <si>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</si>
  <si>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</si>
  <si>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</si>
  <si>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</si>
  <si>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</si>
  <si>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</si>
  <si>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</si>
  <si>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</si>
  <si>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</si>
  <si>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</si>
  <si>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</si>
  <si>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</si>
  <si>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</si>
  <si>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</si>
  <si>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</si>
  <si>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</si>
  <si>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</si>
  <si>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</si>
  <si>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</si>
  <si>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</si>
  <si>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</si>
  <si>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</si>
  <si>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</si>
  <si>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</si>
  <si>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</si>
  <si>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</si>
  <si>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</si>
  <si>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</si>
  <si>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</si>
  <si>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</si>
  <si>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</si>
  <si>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</si>
  <si>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</si>
  <si>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</si>
  <si>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</si>
  <si>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</si>
  <si>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</si>
  <si>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</si>
  <si>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</si>
  <si>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</si>
  <si>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</si>
  <si>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</si>
  <si>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</si>
  <si>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</si>
  <si>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</si>
  <si>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</si>
  <si>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</si>
  <si>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</si>
  <si>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</si>
  <si>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</si>
  <si>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</si>
  <si>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</si>
  <si>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</si>
  <si>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</si>
  <si>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</si>
  <si>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</si>
  <si>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</si>
  <si>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</si>
  <si>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</si>
  <si>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</si>
  <si>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</si>
  <si>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</si>
  <si>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</si>
  <si>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</si>
  <si>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</si>
  <si>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</si>
  <si>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</si>
  <si>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</si>
  <si>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</si>
  <si>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</si>
  <si>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</si>
  <si>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</si>
  <si>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</si>
  <si>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</si>
  <si>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</si>
  <si>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</si>
  <si>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</si>
  <si>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</si>
  <si>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</si>
  <si>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</si>
  <si>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</si>
  <si>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</si>
  <si>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</si>
  <si>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</si>
  <si>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</si>
  <si>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</si>
  <si>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</si>
  <si>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</si>
  <si>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</si>
  <si>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</si>
  <si>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</si>
  <si>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</si>
  <si>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</si>
  <si>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</si>
  <si>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</si>
  <si>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</si>
  <si>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</si>
  <si>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</si>
  <si>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</si>
  <si>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</si>
  <si>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</si>
  <si>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</si>
  <si>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</si>
  <si>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</si>
  <si>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</si>
  <si>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</si>
  <si>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</si>
  <si>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</si>
  <si>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</si>
  <si>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</si>
  <si>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</si>
  <si>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</si>
  <si>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</si>
  <si>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</si>
  <si>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</si>
  <si>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</si>
  <si>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</si>
  <si>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</si>
  <si>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</si>
  <si>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</si>
  <si>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</si>
  <si>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</si>
  <si>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</si>
  <si>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</si>
  <si>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</si>
  <si>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</si>
  <si>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</si>
  <si>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</si>
  <si>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</si>
  <si>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</si>
  <si>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</si>
  <si>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</si>
  <si>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</si>
  <si>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</si>
  <si>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</si>
  <si>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</si>
  <si>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</si>
  <si>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</si>
  <si>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</si>
  <si>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</si>
  <si>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</si>
  <si>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</si>
  <si>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</si>
  <si>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</si>
  <si>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</si>
  <si>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</si>
  <si>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</si>
  <si>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</si>
  <si>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</si>
  <si>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</si>
  <si>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</si>
  <si>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</si>
  <si>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</si>
  <si>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</si>
  <si>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</si>
  <si>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</si>
  <si>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</si>
  <si>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</si>
  <si>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</si>
  <si>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</si>
  <si>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</si>
  <si>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</si>
  <si>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</si>
  <si>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</si>
  <si>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</si>
  <si>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</si>
  <si>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</si>
  <si>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</si>
  <si>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</si>
  <si>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</si>
  <si>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</si>
  <si>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</si>
  <si>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</si>
  <si>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</si>
  <si>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</si>
  <si>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</si>
  <si>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</si>
  <si>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</si>
  <si>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</si>
  <si>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</si>
  <si>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</si>
  <si>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</si>
  <si>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</si>
  <si>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</si>
  <si>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</si>
  <si>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</si>
  <si>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</si>
  <si>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</si>
  <si>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</si>
  <si>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</si>
  <si>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</si>
  <si>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</si>
  <si>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</si>
  <si>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</si>
  <si>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</si>
  <si>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</si>
  <si>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</si>
  <si>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</si>
  <si>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</si>
  <si>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</si>
  <si>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</si>
  <si>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</si>
  <si>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</si>
  <si>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</si>
  <si>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</si>
  <si>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</si>
  <si>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</si>
  <si>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</si>
  <si>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</si>
  <si>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</si>
  <si>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</si>
  <si>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</si>
  <si>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</si>
  <si>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</si>
  <si>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</si>
  <si>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</si>
  <si>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</si>
  <si>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</si>
  <si>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</si>
  <si>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</si>
  <si>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</si>
  <si>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</si>
  <si>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</si>
  <si>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</si>
  <si>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</si>
  <si>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</si>
  <si>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</si>
  <si>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</si>
  <si>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</si>
  <si>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</si>
  <si>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</si>
  <si>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</si>
  <si>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</si>
  <si>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</si>
  <si>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</si>
  <si>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</si>
  <si>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</si>
  <si>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</si>
  <si>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</si>
  <si>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</si>
  <si>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</si>
  <si>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</si>
  <si>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</si>
  <si>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</si>
  <si>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</si>
  <si>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</si>
  <si>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</si>
  <si>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</si>
  <si>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</si>
  <si>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</si>
  <si>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</si>
  <si>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</si>
  <si>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</si>
  <si>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</si>
  <si>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</si>
  <si>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</si>
  <si>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</si>
  <si>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</si>
  <si>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</si>
  <si>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</si>
  <si>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</si>
  <si>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</si>
  <si>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</si>
  <si>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</si>
  <si>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</si>
  <si>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</si>
  <si>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</si>
  <si>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</si>
  <si>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</si>
  <si>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</si>
  <si>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</si>
  <si>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</si>
  <si>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</si>
  <si>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</si>
  <si>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</si>
  <si>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</si>
  <si>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</si>
  <si>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</si>
  <si>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</si>
  <si>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</si>
  <si>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</si>
  <si>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</si>
  <si>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</si>
  <si>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</si>
  <si>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</si>
  <si>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</si>
  <si>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</si>
  <si>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</si>
  <si>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</si>
  <si>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</si>
  <si>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</si>
  <si>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</si>
  <si>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</si>
  <si>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</si>
  <si>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</si>
  <si>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</si>
  <si>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</si>
  <si>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</si>
  <si>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</si>
  <si>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</si>
  <si>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</si>
  <si>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</si>
  <si>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</si>
  <si>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</si>
  <si>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</si>
  <si>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</si>
  <si>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</si>
  <si>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</si>
  <si>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</si>
  <si>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</si>
  <si>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</si>
  <si>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</si>
  <si>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</si>
  <si>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</si>
  <si>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</si>
  <si>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</si>
  <si>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</si>
  <si>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</si>
  <si>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</si>
  <si>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</si>
  <si>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</si>
  <si>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</si>
  <si>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</si>
  <si>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</si>
  <si>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</si>
  <si>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</si>
  <si>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</si>
  <si>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</si>
  <si>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</si>
  <si>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</si>
  <si>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</si>
  <si>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</si>
  <si>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</si>
  <si>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</si>
  <si>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</si>
  <si>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</si>
  <si>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</si>
  <si>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</si>
  <si>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</si>
  <si>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</si>
  <si>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</si>
  <si>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</si>
  <si>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</si>
  <si>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</si>
  <si>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</si>
  <si>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</si>
  <si>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</si>
  <si>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</si>
  <si>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</si>
  <si>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</si>
  <si>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</si>
  <si>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</si>
  <si>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</si>
  <si>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</si>
  <si>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</si>
  <si>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</si>
  <si>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</si>
  <si>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</si>
  <si>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</si>
  <si>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</si>
  <si>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</si>
  <si>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</si>
  <si>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</si>
  <si>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</si>
  <si>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</si>
  <si>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</si>
  <si>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</si>
  <si>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</si>
  <si>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</si>
  <si>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</si>
  <si>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</si>
  <si>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</si>
  <si>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</si>
  <si>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</si>
  <si>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</si>
  <si>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</si>
  <si>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</si>
  <si>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</si>
  <si>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</si>
  <si>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</si>
  <si>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</si>
  <si>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</si>
  <si>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</si>
  <si>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</si>
  <si>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</si>
  <si>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</si>
  <si>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</si>
  <si>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</si>
  <si>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</si>
  <si>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</si>
  <si>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</si>
  <si>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</si>
  <si>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</si>
  <si>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</si>
  <si>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</si>
  <si>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</si>
  <si>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</si>
  <si>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</si>
  <si>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</si>
  <si>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</si>
  <si>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</si>
  <si>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</si>
  <si>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</si>
  <si>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</si>
  <si>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</si>
  <si>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</si>
  <si>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</si>
  <si>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</si>
  <si>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</si>
  <si>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</si>
  <si>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</si>
  <si>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</si>
  <si>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</si>
  <si>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</si>
  <si>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</si>
  <si>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</si>
  <si>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</si>
  <si>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</si>
  <si>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</si>
  <si>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</si>
  <si>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</si>
  <si>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</si>
  <si>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</si>
  <si>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</si>
  <si>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</si>
  <si>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</si>
  <si>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</si>
  <si>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</si>
  <si>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</si>
  <si>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</si>
  <si>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</si>
  <si>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</si>
  <si>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</si>
  <si>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</si>
  <si>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</si>
  <si>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</si>
  <si>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</si>
  <si>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</si>
  <si>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</si>
  <si>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</si>
  <si>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</si>
  <si>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</si>
  <si>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</si>
  <si>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</si>
  <si>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</si>
  <si>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</si>
  <si>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</si>
  <si>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</si>
  <si>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</si>
  <si>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</si>
  <si>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</si>
  <si>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</si>
  <si>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</si>
  <si>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</si>
  <si>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</si>
  <si>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</si>
  <si>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</si>
  <si>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</si>
  <si>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</si>
  <si>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</si>
  <si>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</si>
  <si>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</si>
  <si>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</si>
  <si>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</si>
  <si>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</si>
  <si>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</si>
  <si>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</si>
  <si>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</si>
  <si>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</si>
  <si>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</si>
  <si>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</si>
  <si>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</si>
  <si>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</si>
  <si>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</si>
  <si>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</si>
  <si>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</si>
  <si>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</si>
  <si>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</si>
  <si>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</si>
  <si>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</si>
  <si>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</si>
  <si>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</si>
  <si>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</si>
  <si>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</si>
  <si>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</si>
  <si>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</si>
  <si>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</si>
  <si>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</si>
  <si>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</si>
  <si>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</si>
  <si>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</si>
  <si>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</si>
  <si>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</si>
  <si>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</si>
  <si>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</si>
  <si>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</si>
  <si>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</si>
  <si>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</si>
  <si>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</si>
  <si>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</si>
  <si>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</si>
  <si>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</si>
  <si>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</si>
  <si>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</si>
  <si>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</si>
  <si>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</si>
  <si>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</si>
  <si>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</si>
  <si>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</si>
  <si>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</si>
  <si>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</si>
  <si>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</si>
  <si>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</si>
  <si>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</si>
  <si>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</si>
  <si>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</si>
  <si>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</si>
  <si>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</si>
  <si>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</si>
  <si>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</si>
  <si>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</si>
  <si>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</si>
  <si>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</si>
  <si>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</si>
  <si>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</si>
  <si>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</si>
  <si>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</si>
  <si>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</si>
  <si>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</si>
  <si>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</si>
  <si>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</si>
  <si>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</si>
  <si>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</si>
  <si>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</si>
  <si>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</si>
  <si>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</si>
  <si>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</si>
  <si>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</si>
  <si>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</si>
  <si>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</si>
  <si>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</si>
  <si>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</si>
  <si>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</si>
  <si>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</si>
  <si>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</si>
  <si>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</si>
  <si>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</si>
  <si>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</si>
  <si>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</si>
  <si>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</si>
  <si>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</si>
  <si>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</si>
  <si>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</si>
  <si>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</si>
  <si>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</si>
  <si>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</si>
  <si>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</si>
  <si>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</si>
  <si>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</si>
  <si>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</si>
  <si>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</si>
  <si>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</si>
  <si>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</si>
  <si>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</si>
  <si>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</si>
  <si>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</si>
  <si>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</si>
  <si>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</si>
  <si>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</si>
  <si>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</si>
  <si>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</si>
  <si>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</si>
  <si>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</si>
  <si>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</si>
  <si>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</si>
  <si>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</si>
  <si>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</si>
  <si>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</si>
  <si>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</si>
  <si>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</si>
  <si>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</si>
  <si>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</si>
  <si>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</si>
  <si>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</si>
  <si>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</si>
  <si>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</si>
  <si>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</si>
  <si>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</si>
  <si>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</si>
  <si>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</si>
  <si>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</si>
  <si>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</si>
  <si>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</si>
  <si>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</si>
  <si>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</si>
  <si>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</si>
  <si>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</si>
  <si>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</si>
  <si>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</si>
  <si>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</si>
  <si>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</si>
  <si>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</si>
  <si>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</si>
  <si>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</si>
  <si>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</si>
  <si>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</si>
  <si>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</si>
  <si>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</si>
  <si>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</si>
  <si>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</si>
  <si>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</si>
  <si>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</si>
  <si>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</si>
  <si>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</si>
  <si>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</si>
  <si>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</si>
  <si>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</si>
  <si>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</si>
  <si>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</si>
  <si>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</si>
  <si>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</si>
  <si>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</si>
  <si>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</si>
  <si>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</si>
  <si>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</si>
  <si>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</si>
  <si>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</si>
  <si>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</si>
  <si>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</si>
  <si>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</si>
  <si>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</si>
  <si>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</si>
  <si>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</si>
  <si>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</si>
  <si>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</si>
  <si>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</si>
  <si>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</si>
  <si>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</si>
  <si>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</si>
  <si>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</si>
  <si>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</si>
  <si>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</si>
  <si>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</si>
  <si>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</si>
  <si>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</si>
  <si>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</si>
  <si>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</si>
  <si>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</si>
  <si>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</si>
  <si>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</si>
  <si>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</si>
  <si>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</si>
  <si>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</si>
  <si>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</si>
  <si>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</si>
  <si>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</si>
  <si>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</si>
  <si>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</si>
  <si>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</si>
  <si>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</si>
  <si>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</si>
  <si>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</si>
  <si>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</si>
  <si>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</si>
  <si>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</si>
  <si>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</si>
  <si>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</si>
  <si>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</si>
  <si>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</si>
  <si>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</si>
  <si>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</si>
  <si>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</si>
  <si>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</si>
  <si>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</si>
  <si>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</si>
  <si>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</si>
  <si>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</si>
  <si>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</si>
  <si>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</si>
  <si>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</si>
  <si>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</si>
  <si>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</si>
  <si>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</si>
  <si>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</si>
  <si>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</si>
  <si>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</si>
  <si>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</si>
  <si>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</si>
  <si>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</si>
  <si>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</si>
  <si>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</si>
  <si>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</si>
  <si>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</si>
  <si>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</si>
  <si>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</si>
  <si>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</si>
  <si>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</si>
  <si>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</si>
  <si>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</si>
  <si>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</si>
  <si>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</si>
  <si>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</si>
  <si>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</si>
  <si>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</si>
  <si>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</si>
  <si>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</si>
  <si>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</si>
  <si>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</si>
  <si>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</si>
  <si>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</si>
  <si>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</si>
  <si>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</si>
  <si>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</si>
  <si>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</si>
  <si>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</si>
  <si>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</si>
  <si>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</si>
  <si>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</si>
  <si>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</si>
  <si>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</si>
  <si>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</si>
  <si>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</si>
  <si>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</si>
  <si>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</si>
  <si>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</si>
  <si>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</si>
  <si>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</si>
  <si>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</si>
  <si>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</si>
  <si>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</si>
  <si>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</si>
  <si>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</si>
  <si>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</si>
  <si>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</si>
  <si>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</si>
  <si>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</si>
  <si>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</si>
  <si>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</si>
  <si>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</si>
  <si>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</si>
  <si>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</si>
  <si>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</si>
  <si>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</si>
  <si>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</si>
  <si>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</si>
  <si>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</si>
  <si>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</si>
  <si>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</si>
  <si>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</si>
  <si>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</si>
  <si>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</si>
  <si>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</si>
  <si>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</si>
  <si>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</si>
  <si>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</si>
  <si>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</si>
  <si>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</si>
  <si>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</si>
  <si>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</si>
  <si>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</si>
  <si>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</si>
  <si>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</si>
  <si>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</si>
  <si>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</si>
  <si>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</si>
  <si>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</si>
  <si>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</si>
  <si>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</si>
  <si>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</si>
  <si>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</si>
  <si>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</si>
  <si>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</si>
  <si>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</si>
  <si>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</si>
  <si>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</si>
  <si>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</si>
  <si>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</si>
  <si>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</si>
  <si>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</si>
  <si>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</si>
  <si>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</si>
  <si>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</si>
  <si>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</si>
  <si>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</si>
  <si>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</si>
  <si>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</si>
  <si>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</si>
  <si>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</si>
  <si>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</si>
  <si>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</si>
  <si>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</si>
  <si>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</si>
  <si>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</si>
  <si>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</si>
  <si>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</si>
  <si>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</si>
  <si>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</si>
  <si>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</si>
  <si>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</si>
  <si>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</si>
  <si>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</si>
  <si>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</si>
  <si>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</si>
  <si>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</si>
  <si>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</si>
  <si>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</si>
  <si>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</si>
  <si>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</si>
  <si>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</si>
  <si>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</si>
  <si>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</si>
  <si>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</si>
  <si>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</si>
  <si>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</si>
  <si>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</si>
  <si>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</si>
  <si>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</si>
  <si>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</si>
  <si>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</si>
  <si>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</si>
  <si>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</si>
  <si>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</si>
  <si>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</si>
  <si>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</si>
  <si>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</si>
  <si>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</si>
  <si>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</si>
  <si>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</si>
  <si>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</si>
  <si>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</si>
  <si>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</si>
  <si>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</si>
  <si>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</si>
  <si>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</si>
  <si>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</si>
  <si>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</si>
  <si>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</si>
  <si>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</si>
  <si>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</si>
  <si>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</si>
  <si>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</si>
  <si>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</si>
  <si>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</si>
  <si>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</si>
  <si>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</si>
  <si>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</si>
  <si>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</si>
  <si>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</si>
  <si>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</si>
  <si>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</si>
  <si>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</si>
  <si>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</si>
  <si>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</si>
  <si>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</si>
  <si>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</si>
  <si>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</si>
  <si>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</si>
  <si>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</si>
  <si>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</si>
  <si>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</si>
  <si>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</si>
  <si>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</si>
  <si>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</si>
  <si>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</si>
  <si>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</si>
  <si>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</si>
  <si>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</si>
  <si>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</si>
  <si>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</si>
  <si>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</si>
  <si>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</si>
  <si>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</si>
  <si>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</si>
  <si>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</si>
  <si>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</si>
  <si>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</si>
  <si>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</si>
  <si>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</si>
  <si>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</si>
  <si>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</si>
  <si>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</si>
  <si>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</si>
  <si>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</si>
  <si>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</si>
  <si>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</si>
  <si>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</si>
  <si>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</si>
  <si>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</si>
  <si>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</si>
  <si>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</si>
  <si>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</si>
  <si>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</si>
  <si>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</si>
  <si>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</si>
  <si>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</si>
  <si>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</si>
  <si>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</si>
  <si>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</si>
  <si>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</si>
  <si>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</si>
  <si>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</si>
  <si>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</si>
  <si>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</si>
  <si>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</si>
  <si>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</si>
  <si>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</si>
  <si>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</si>
  <si>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</si>
  <si>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</si>
  <si>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</si>
  <si>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</si>
  <si>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</si>
  <si>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</si>
  <si>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</si>
  <si>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</si>
  <si>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</si>
  <si>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</si>
  <si>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</si>
  <si>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</si>
  <si>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</si>
  <si>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</si>
  <si>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</si>
  <si>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</si>
  <si>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</si>
  <si>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</si>
  <si>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</si>
  <si>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</si>
  <si>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</si>
  <si>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</si>
  <si>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</si>
  <si>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</si>
  <si>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</si>
  <si>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</si>
  <si>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</si>
  <si>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</si>
  <si>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</si>
  <si>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</si>
  <si>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</si>
  <si>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</si>
  <si>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</si>
  <si>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</si>
  <si>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</si>
  <si>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</si>
  <si>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</si>
  <si>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</si>
  <si>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</si>
  <si>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</si>
  <si>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</si>
  <si>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</si>
  <si>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</si>
  <si>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</si>
  <si>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</si>
  <si>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</si>
  <si>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</si>
  <si>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</si>
  <si>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</si>
  <si>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</si>
  <si>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</si>
  <si>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</si>
  <si>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</si>
  <si>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</si>
  <si>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</si>
  <si>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</si>
  <si>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</si>
  <si>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</si>
  <si>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</si>
  <si>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</si>
  <si>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</si>
  <si>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</si>
  <si>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</si>
  <si>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</si>
  <si>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</si>
  <si>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</si>
  <si>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</si>
  <si>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</si>
  <si>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</si>
  <si>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</si>
  <si>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</si>
  <si>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</si>
  <si>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</si>
  <si>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</si>
  <si>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</si>
  <si>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</si>
  <si>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</si>
  <si>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</si>
  <si>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</si>
  <si>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</si>
  <si>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</si>
  <si>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</si>
  <si>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</si>
  <si>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</si>
  <si>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</si>
  <si>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</si>
  <si>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</si>
  <si>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</si>
  <si>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</si>
  <si>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</si>
  <si>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</si>
  <si>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</si>
  <si>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</si>
  <si>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</si>
  <si>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</si>
  <si>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</si>
  <si>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</si>
  <si>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</si>
  <si>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</si>
  <si>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</si>
  <si>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</si>
  <si>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</si>
  <si>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</si>
  <si>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</si>
  <si>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</si>
  <si>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</si>
  <si>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</si>
  <si>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</si>
  <si>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</si>
  <si>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</si>
  <si>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</si>
  <si>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</si>
  <si>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</si>
  <si>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</si>
  <si>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</si>
  <si>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</si>
  <si>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</si>
  <si>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</si>
  <si>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</si>
  <si>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</si>
  <si>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</si>
  <si>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</si>
  <si>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</si>
  <si>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</si>
  <si>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</si>
  <si>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</si>
  <si>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</si>
  <si>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</si>
  <si>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</si>
  <si>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</si>
  <si>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</si>
  <si>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</si>
  <si>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</si>
  <si>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</si>
  <si>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</si>
  <si>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</si>
  <si>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</si>
  <si>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</si>
  <si>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</si>
  <si>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</si>
  <si>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</si>
  <si>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</si>
  <si>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</si>
  <si>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</si>
  <si>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</si>
  <si>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</si>
  <si>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</si>
  <si>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</si>
  <si>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</si>
  <si>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</si>
  <si>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</si>
  <si>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</si>
  <si>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</si>
  <si>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</si>
  <si>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</si>
  <si>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</si>
  <si>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</si>
  <si>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</si>
  <si>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</si>
  <si>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</si>
  <si>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</si>
  <si>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</si>
  <si>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</si>
  <si>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</si>
  <si>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</si>
  <si>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</si>
  <si>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</si>
  <si>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</si>
  <si>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</si>
  <si>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</si>
  <si>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</si>
  <si>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</si>
  <si>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</si>
  <si>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</si>
  <si>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</si>
  <si>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</si>
  <si>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</si>
  <si>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</si>
  <si>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</si>
  <si>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</si>
  <si>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</si>
  <si>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</si>
  <si>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</si>
  <si>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</si>
  <si>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</si>
  <si>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</si>
  <si>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</si>
  <si>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</si>
  <si>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</si>
  <si>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</si>
  <si>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</si>
  <si>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</si>
  <si>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</si>
  <si>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</si>
  <si>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</si>
  <si>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</si>
  <si>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</si>
  <si>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</si>
  <si>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</si>
  <si>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</si>
  <si>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</si>
  <si>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</si>
  <si>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</si>
  <si>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</si>
  <si>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</si>
  <si>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</si>
  <si>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</si>
  <si>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</si>
  <si>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</si>
  <si>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</si>
  <si>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</si>
  <si>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</si>
  <si>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</si>
  <si>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</si>
  <si>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</si>
  <si>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</si>
  <si>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</si>
  <si>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</si>
  <si>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</si>
  <si>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</si>
  <si>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</si>
  <si>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</si>
  <si>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</si>
  <si>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</si>
  <si>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</si>
  <si>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</si>
  <si>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</si>
  <si>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</si>
  <si>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</si>
  <si>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</si>
  <si>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</si>
  <si>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</si>
  <si>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</si>
  <si>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</si>
  <si>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</si>
  <si>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</si>
  <si>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</si>
  <si>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</si>
  <si>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</si>
  <si>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</si>
  <si>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</si>
  <si>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</si>
  <si>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</si>
  <si>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</si>
  <si>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</si>
  <si>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</si>
  <si>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</si>
  <si>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</si>
  <si>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</si>
  <si>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</si>
  <si>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</si>
  <si>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</si>
  <si>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</si>
  <si>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</si>
  <si>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</si>
  <si>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</si>
  <si>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</si>
  <si>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</si>
  <si>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</si>
  <si>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</si>
  <si>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</si>
  <si>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</si>
  <si>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</si>
  <si>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</si>
  <si>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</si>
  <si>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</si>
  <si>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</si>
  <si>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</si>
  <si>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</si>
  <si>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</si>
  <si>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</si>
  <si>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</si>
  <si>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</si>
  <si>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</si>
  <si>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</si>
  <si>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</si>
  <si>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</si>
  <si>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</si>
  <si>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</si>
  <si>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</si>
  <si>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</si>
  <si>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</si>
  <si>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</si>
  <si>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</si>
  <si>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</si>
  <si>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</si>
  <si>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</si>
  <si>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</si>
  <si>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</si>
  <si>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</si>
  <si>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</si>
  <si>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</si>
  <si>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</si>
  <si>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</si>
  <si>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</si>
  <si>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</si>
  <si>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</si>
  <si>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</si>
  <si>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</si>
  <si>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</si>
  <si>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</si>
  <si>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</si>
  <si>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</si>
  <si>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</si>
  <si>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</si>
  <si>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</si>
  <si>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</si>
  <si>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</si>
  <si>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</si>
  <si>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</si>
  <si>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</si>
  <si>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</si>
  <si>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</si>
  <si>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</si>
  <si>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</si>
  <si>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</si>
  <si>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</si>
  <si>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</si>
  <si>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</si>
  <si>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</si>
  <si>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</si>
  <si>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</si>
  <si>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</si>
  <si>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</si>
  <si>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</si>
  <si>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</si>
  <si>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</si>
  <si>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</si>
  <si>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</si>
  <si>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</si>
  <si>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</si>
  <si>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</si>
  <si>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</si>
  <si>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</si>
  <si>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</si>
  <si>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</si>
  <si>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</si>
  <si>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</si>
  <si>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</si>
  <si>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</si>
  <si>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</si>
  <si>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</si>
  <si>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</si>
  <si>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</si>
  <si>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</si>
  <si>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</si>
  <si>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</si>
  <si>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</si>
  <si>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</si>
  <si>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</si>
  <si>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</si>
  <si>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</si>
  <si>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</si>
  <si>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</si>
  <si>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</si>
  <si>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</si>
  <si>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</si>
  <si>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</si>
  <si>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</si>
  <si>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</si>
  <si>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</si>
  <si>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</si>
  <si>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</si>
  <si>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</si>
  <si>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</si>
  <si>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</si>
  <si>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</si>
  <si>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</si>
  <si>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</si>
  <si>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</si>
  <si>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</si>
  <si>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</si>
  <si>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</si>
  <si>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</si>
  <si>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</si>
  <si>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</si>
  <si>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</si>
  <si>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</si>
  <si>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</si>
  <si>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</si>
  <si>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</si>
  <si>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</si>
  <si>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</si>
  <si>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</si>
  <si>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</si>
  <si>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</si>
  <si>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</si>
  <si>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</si>
  <si>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</si>
  <si>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</si>
  <si>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</si>
  <si>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</si>
  <si>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</si>
  <si>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</si>
  <si>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</si>
  <si>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</si>
  <si>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</si>
  <si>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</si>
  <si>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</si>
  <si>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</si>
  <si>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</si>
  <si>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</si>
  <si>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</si>
  <si>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</si>
  <si>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</si>
  <si>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</si>
  <si>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</si>
  <si>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</si>
  <si>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</si>
  <si>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</si>
  <si>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</si>
  <si>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</si>
  <si>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</si>
  <si>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</si>
  <si>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</si>
  <si>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</si>
  <si>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</si>
  <si>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</si>
  <si>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</si>
  <si>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</si>
  <si>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</si>
  <si>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</si>
  <si>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</si>
  <si>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</si>
  <si>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</si>
  <si>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</si>
  <si>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</si>
  <si>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</si>
  <si>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</si>
  <si>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</si>
  <si>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</si>
  <si>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</si>
  <si>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</si>
  <si>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</si>
  <si>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</si>
  <si>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</si>
  <si>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</si>
  <si>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</si>
  <si>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</si>
  <si>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</si>
  <si>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</si>
  <si>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</si>
  <si>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</si>
  <si>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</si>
  <si>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</si>
  <si>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</si>
  <si>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</si>
  <si>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</si>
  <si>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</si>
  <si>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</si>
  <si>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</si>
  <si>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</si>
  <si>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</si>
  <si>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</si>
  <si>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</si>
  <si>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</si>
  <si>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</si>
  <si>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</si>
  <si>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</si>
  <si>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</si>
  <si>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</si>
  <si>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</si>
  <si>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</si>
  <si>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</si>
  <si>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</si>
  <si>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</si>
  <si>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</si>
  <si>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</si>
  <si>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</si>
  <si>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</si>
  <si>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</si>
  <si>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</si>
  <si>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</si>
  <si>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</si>
  <si>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</si>
  <si>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</si>
  <si>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</si>
  <si>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</si>
  <si>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</si>
  <si>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</si>
  <si>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</si>
  <si>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</si>
  <si>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</si>
  <si>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</si>
  <si>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</si>
  <si>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</si>
  <si>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</si>
  <si>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</si>
  <si>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</si>
  <si>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</si>
  <si>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</si>
  <si>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</si>
  <si>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</si>
  <si>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</si>
  <si>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</si>
  <si>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</si>
  <si>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</si>
  <si>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</si>
  <si>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</si>
  <si>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</si>
  <si>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</si>
  <si>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</si>
  <si>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</si>
  <si>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</si>
  <si>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</si>
  <si>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</si>
  <si>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</si>
  <si>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</si>
  <si>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</si>
  <si>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</si>
  <si>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</si>
  <si>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</si>
  <si>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</si>
  <si>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</si>
  <si>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</si>
  <si>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</si>
  <si>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</si>
  <si>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</si>
  <si>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</si>
  <si>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</si>
  <si>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</si>
  <si>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</si>
  <si>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</si>
  <si>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</si>
  <si>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</si>
  <si>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</si>
  <si>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</si>
  <si>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</si>
  <si>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</si>
  <si>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</si>
  <si>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</si>
  <si>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</si>
  <si>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</si>
  <si>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</si>
  <si>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</si>
  <si>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</si>
  <si>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</si>
  <si>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</si>
  <si>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</si>
  <si>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</si>
  <si>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</si>
  <si>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</si>
  <si>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</si>
  <si>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</si>
  <si>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</si>
  <si>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</si>
  <si>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</si>
  <si>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</si>
  <si>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</si>
  <si>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</si>
  <si>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</si>
  <si>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</si>
  <si>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</si>
  <si>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</si>
  <si>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</si>
  <si>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</si>
  <si>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</si>
  <si>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</si>
  <si>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</si>
  <si>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</si>
  <si>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</si>
  <si>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</si>
  <si>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</si>
  <si>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</si>
  <si>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</si>
  <si>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</si>
  <si>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</si>
  <si>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</si>
  <si>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</si>
  <si>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</si>
  <si>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</si>
  <si>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</si>
  <si>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</si>
  <si>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</si>
  <si>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</si>
  <si>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</si>
  <si>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</si>
  <si>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</si>
  <si>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</si>
  <si>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</si>
  <si>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</si>
  <si>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</si>
  <si>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</si>
  <si>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</si>
  <si>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</si>
  <si>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</si>
  <si>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</si>
  <si>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</si>
  <si>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</si>
  <si>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</si>
  <si>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</si>
  <si>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</si>
  <si>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</si>
  <si>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</si>
  <si>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</si>
  <si>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</si>
  <si>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</si>
  <si>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</si>
  <si>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</si>
  <si>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</si>
  <si>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</si>
  <si>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</si>
  <si>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</si>
  <si>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</si>
  <si>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</si>
  <si>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</si>
  <si>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</si>
  <si>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</si>
  <si>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</si>
  <si>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</si>
  <si>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</si>
  <si>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</si>
  <si>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</si>
  <si>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</si>
  <si>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</si>
  <si>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</si>
  <si>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</si>
  <si>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</si>
  <si>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</si>
  <si>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</si>
  <si>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</si>
  <si>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</si>
  <si>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</si>
  <si>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</si>
  <si>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</si>
  <si>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</si>
  <si>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</si>
  <si>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</si>
  <si>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</si>
  <si>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</si>
  <si>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</si>
  <si>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</si>
  <si>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</si>
  <si>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</si>
  <si>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</si>
  <si>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</si>
  <si>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</si>
  <si>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</si>
  <si>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</si>
  <si>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</si>
  <si>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</si>
  <si>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</si>
  <si>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</si>
  <si>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</si>
  <si>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</si>
  <si>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</si>
  <si>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</si>
  <si>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</si>
  <si>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</si>
  <si>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</si>
  <si>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</si>
  <si>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</si>
  <si>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</si>
  <si>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</si>
  <si>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</si>
  <si>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</si>
  <si>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</si>
  <si>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</si>
  <si>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</si>
  <si>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</si>
  <si>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</si>
  <si>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</si>
  <si>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</si>
  <si>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</si>
  <si>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</si>
  <si>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</si>
  <si>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</si>
  <si>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</si>
  <si>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</si>
  <si>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</si>
  <si>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</si>
  <si>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</si>
  <si>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</si>
  <si>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</si>
  <si>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</si>
  <si>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</si>
  <si>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</si>
  <si>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</si>
  <si>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</si>
  <si>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</si>
  <si>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</si>
  <si>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</si>
  <si>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</si>
  <si>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</si>
  <si>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</si>
  <si>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</si>
  <si>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</si>
  <si>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</si>
  <si>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</si>
  <si>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</si>
  <si>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</si>
  <si>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</si>
  <si>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</si>
  <si>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</si>
  <si>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</si>
  <si>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</si>
  <si>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</si>
  <si>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</si>
  <si>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</si>
  <si>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</si>
  <si>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</si>
  <si>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</si>
  <si>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</si>
  <si>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</si>
  <si>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</si>
  <si>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</si>
  <si>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</si>
  <si>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</si>
  <si>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</si>
  <si>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</si>
  <si>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</si>
  <si>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</si>
  <si>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</si>
  <si>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</si>
  <si>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</si>
  <si>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</si>
  <si>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</si>
  <si>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</si>
  <si>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</si>
  <si>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</si>
  <si>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</si>
  <si>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</si>
  <si>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</si>
  <si>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</si>
  <si>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</si>
  <si>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</si>
  <si>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</si>
  <si>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</si>
  <si>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</si>
  <si>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</si>
  <si>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</si>
  <si>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</si>
  <si>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</si>
  <si>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</si>
  <si>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</si>
  <si>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</si>
  <si>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</si>
  <si>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</si>
  <si>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</si>
  <si>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</si>
  <si>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</si>
  <si>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</si>
  <si>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</si>
  <si>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</si>
  <si>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</si>
  <si>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</si>
  <si>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</si>
  <si>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</si>
  <si>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</si>
  <si>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</si>
  <si>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</si>
  <si>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</si>
  <si>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</si>
  <si>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</si>
  <si>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</si>
  <si>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</si>
  <si>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</si>
  <si>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</si>
  <si>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</si>
  <si>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</si>
  <si>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</si>
  <si>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</si>
  <si>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</si>
  <si>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</si>
  <si>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</si>
  <si>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</si>
  <si>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</si>
  <si>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</si>
  <si>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</si>
  <si>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</si>
  <si>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</si>
  <si>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</si>
  <si>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</si>
  <si>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</si>
  <si>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</si>
  <si>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</si>
  <si>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</si>
  <si>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</si>
  <si>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</si>
  <si>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</si>
  <si>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</si>
  <si>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</si>
  <si>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</si>
  <si>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</si>
  <si>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</si>
  <si>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</si>
  <si>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</si>
  <si>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</si>
  <si>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</si>
  <si>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</si>
  <si>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</si>
  <si>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</si>
  <si>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</si>
  <si>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</si>
  <si>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</si>
  <si>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</si>
  <si>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</si>
  <si>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</si>
  <si>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</si>
  <si>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</si>
  <si>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</si>
  <si>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</si>
  <si>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</si>
  <si>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</si>
  <si>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</si>
  <si>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</si>
  <si>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</si>
  <si>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</si>
  <si>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</si>
  <si>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</si>
  <si>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</si>
  <si>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</si>
  <si>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</si>
  <si>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</si>
  <si>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</si>
  <si>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</si>
  <si>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</si>
  <si>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</si>
  <si>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</si>
  <si>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</si>
  <si>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</si>
  <si>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</si>
  <si>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</si>
  <si>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</si>
  <si>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</si>
  <si>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</si>
  <si>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</si>
  <si>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</si>
  <si>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</si>
  <si>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</si>
  <si>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</si>
  <si>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</si>
  <si>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</si>
  <si>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</si>
  <si>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</si>
  <si>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</si>
  <si>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</si>
  <si>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</si>
  <si>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</si>
  <si>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</si>
  <si>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</si>
  <si>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</si>
  <si>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</si>
  <si>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</si>
  <si>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</si>
  <si>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</si>
  <si>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</si>
  <si>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</si>
  <si>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</si>
  <si>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</si>
  <si>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</si>
  <si>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</si>
  <si>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</si>
  <si>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</si>
  <si>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</si>
  <si>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</si>
  <si>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</si>
  <si>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</si>
  <si>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</si>
  <si>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</si>
  <si>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</si>
  <si>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</si>
  <si>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</si>
  <si>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</si>
  <si>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</si>
  <si>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</si>
  <si>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</si>
  <si>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</si>
  <si>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</si>
  <si>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</si>
  <si>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</si>
  <si>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</si>
  <si>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</si>
  <si>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</si>
  <si>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</si>
  <si>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</si>
  <si>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</si>
  <si>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</si>
  <si>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</si>
  <si>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</si>
  <si>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</si>
  <si>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</si>
  <si>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</si>
  <si>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</si>
  <si>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</si>
  <si>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</si>
  <si>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</si>
  <si>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</si>
  <si>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</si>
  <si>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</si>
  <si>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</si>
  <si>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</si>
  <si>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</si>
  <si>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</si>
  <si>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</si>
  <si>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</si>
  <si>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</si>
  <si>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</si>
  <si>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</si>
  <si>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</si>
  <si>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</si>
  <si>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</si>
  <si>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</si>
  <si>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</si>
  <si>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</si>
  <si>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</si>
  <si>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</si>
  <si>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</si>
  <si>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</si>
  <si>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</si>
  <si>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</si>
  <si>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</si>
  <si>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</si>
  <si>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</si>
  <si>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</si>
  <si>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</si>
  <si>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</si>
  <si>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</si>
  <si>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</si>
  <si>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</si>
  <si>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</si>
  <si>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</si>
  <si>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</si>
  <si>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</si>
  <si>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</si>
  <si>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</si>
  <si>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</si>
  <si>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</si>
  <si>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</si>
  <si>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</si>
  <si>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</si>
  <si>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</si>
  <si>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</si>
  <si>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</si>
  <si>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</si>
  <si>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</si>
  <si>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</si>
  <si>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</si>
  <si>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</si>
  <si>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</si>
  <si>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</si>
  <si>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</si>
  <si>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</si>
  <si>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</si>
  <si>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</si>
  <si>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</si>
  <si>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</si>
  <si>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</si>
  <si>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</si>
  <si>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</si>
  <si>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</si>
  <si>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</si>
  <si>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</si>
  <si>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</si>
  <si>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</si>
  <si>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</si>
  <si>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</si>
  <si>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</si>
  <si>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</si>
  <si>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</si>
  <si>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</si>
  <si>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</si>
  <si>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</si>
  <si>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</si>
  <si>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</si>
  <si>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</si>
  <si>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</si>
  <si>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</si>
  <si>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</si>
  <si>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</si>
  <si>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</si>
  <si>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</si>
  <si>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</si>
  <si>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</si>
  <si>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</si>
  <si>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</si>
  <si>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</si>
  <si>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</si>
  <si>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</si>
  <si>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</si>
  <si>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</si>
  <si>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</si>
  <si>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</si>
  <si>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</si>
  <si>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</si>
  <si>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</si>
  <si>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</si>
  <si>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</si>
  <si>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</si>
  <si>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</si>
  <si>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</si>
  <si>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</si>
  <si>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</si>
  <si>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</si>
  <si>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</si>
  <si>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</si>
  <si>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</si>
  <si>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</si>
  <si>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</si>
  <si>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</si>
  <si>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</si>
  <si>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</si>
  <si>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</si>
  <si>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</si>
  <si>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</si>
  <si>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</si>
  <si>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</si>
  <si>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</si>
  <si>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</si>
  <si>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</si>
  <si>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</si>
  <si>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</si>
  <si>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</si>
  <si>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</si>
  <si>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</si>
  <si>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</si>
  <si>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</si>
  <si>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</si>
  <si>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</si>
  <si>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</si>
  <si>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</si>
  <si>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</si>
  <si>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</si>
  <si>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</si>
  <si>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</si>
  <si>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</si>
  <si>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</si>
  <si>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</si>
  <si>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</si>
  <si>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</si>
  <si>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</si>
  <si>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</si>
  <si>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</si>
  <si>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</si>
  <si>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</si>
  <si>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</si>
  <si>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</si>
  <si>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</si>
  <si>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</si>
  <si>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</si>
  <si>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</si>
  <si>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</si>
  <si>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</si>
  <si>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</si>
  <si>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</si>
  <si>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</si>
  <si>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</si>
  <si>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</si>
  <si>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</si>
  <si>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</si>
  <si>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</si>
  <si>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</si>
  <si>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</si>
  <si>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</si>
  <si>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</si>
  <si>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</si>
  <si>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</si>
  <si>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</si>
  <si>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</si>
  <si>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</si>
  <si>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</si>
  <si>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</si>
  <si>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</si>
  <si>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</si>
  <si>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</si>
  <si>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</si>
  <si>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</si>
  <si>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</si>
  <si>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</si>
  <si>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</si>
  <si>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</si>
  <si>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</si>
  <si>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</si>
  <si>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</si>
  <si>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</si>
  <si>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</si>
  <si>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</si>
  <si>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</si>
  <si>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</si>
  <si>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</si>
  <si>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</si>
  <si>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</si>
  <si>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</si>
  <si>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</si>
  <si>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</si>
  <si>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</si>
  <si>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</si>
  <si>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</si>
  <si>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</si>
  <si>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</si>
  <si>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</si>
  <si>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</si>
  <si>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</si>
  <si>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</si>
  <si>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</si>
  <si>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</si>
  <si>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</si>
  <si>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</si>
  <si>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</si>
  <si>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</si>
  <si>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</si>
  <si>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</si>
  <si>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</si>
  <si>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</si>
  <si>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</si>
  <si>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</si>
  <si>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</si>
  <si>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</si>
  <si>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</si>
  <si>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</si>
  <si>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</si>
  <si>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</si>
  <si>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</si>
  <si>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</si>
  <si>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</si>
  <si>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</si>
  <si>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</si>
  <si>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</si>
  <si>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</si>
  <si>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</si>
  <si>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</si>
  <si>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</si>
  <si>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</si>
  <si>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</si>
  <si>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</si>
  <si>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</si>
  <si>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</si>
  <si>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</si>
  <si>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</si>
  <si>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</si>
  <si>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</si>
  <si>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</si>
  <si>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</si>
  <si>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</si>
  <si>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</si>
  <si>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</si>
  <si>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</si>
  <si>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</si>
  <si>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</si>
  <si>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</si>
  <si>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</si>
  <si>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</si>
  <si>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</si>
  <si>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</si>
  <si>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</si>
  <si>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</si>
  <si>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</si>
  <si>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</si>
  <si>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</si>
  <si>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</si>
  <si>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</si>
  <si>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</si>
  <si>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</si>
  <si>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</si>
  <si>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</si>
  <si>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</si>
  <si>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</si>
  <si>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</si>
  <si>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</si>
  <si>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</si>
  <si>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</si>
  <si>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</si>
  <si>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</si>
  <si>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</si>
  <si>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</si>
  <si>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</si>
  <si>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</si>
  <si>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</si>
  <si>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</si>
  <si>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</si>
  <si>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</si>
  <si>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</si>
  <si>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</si>
  <si>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</si>
  <si>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</si>
  <si>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</si>
  <si>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</si>
  <si>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</si>
  <si>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</si>
  <si>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</si>
  <si>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</si>
  <si>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</si>
  <si>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</si>
  <si>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</si>
  <si>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</si>
  <si>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</si>
  <si>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</si>
  <si>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</si>
  <si>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</si>
  <si>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</si>
  <si>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</si>
  <si>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</si>
  <si>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</si>
  <si>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</si>
  <si>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</si>
  <si>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</si>
  <si>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</si>
  <si>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</si>
  <si>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</si>
  <si>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</si>
  <si>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</si>
  <si>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</si>
  <si>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</si>
  <si>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</si>
  <si>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</si>
  <si>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</si>
  <si>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</si>
  <si>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</si>
  <si>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</si>
  <si>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</si>
  <si>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</si>
  <si>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</si>
  <si>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</si>
  <si>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</si>
  <si>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</si>
  <si>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</si>
  <si>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</si>
  <si>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</si>
  <si>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</si>
  <si>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</si>
  <si>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</si>
  <si>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</si>
  <si>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</si>
  <si>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</si>
  <si>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</si>
  <si>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</si>
  <si>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</si>
  <si>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</si>
  <si>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</si>
  <si>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</si>
  <si>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</si>
  <si>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</si>
  <si>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</si>
  <si>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</si>
  <si>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</si>
  <si>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</si>
  <si>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</si>
  <si>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</si>
  <si>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</si>
  <si>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</si>
  <si>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</si>
  <si>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</si>
  <si>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</si>
  <si>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</si>
  <si>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</si>
  <si>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</si>
  <si>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</si>
  <si>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</si>
  <si>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</si>
  <si>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</si>
  <si>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</si>
  <si>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</si>
  <si>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</si>
  <si>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</si>
  <si>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</si>
  <si>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</si>
  <si>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</si>
  <si>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</si>
  <si>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</si>
  <si>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</si>
  <si>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</si>
  <si>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</si>
  <si>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</si>
  <si>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</si>
  <si>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</si>
  <si>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</si>
  <si>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</si>
  <si>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</si>
  <si>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</si>
  <si>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</si>
  <si>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</si>
  <si>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</si>
  <si>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</si>
  <si>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</si>
  <si>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</si>
  <si>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</si>
  <si>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</si>
  <si>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</si>
  <si>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</si>
  <si>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</si>
  <si>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</si>
  <si>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</si>
  <si>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</si>
  <si>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</si>
  <si>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</si>
  <si>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</si>
  <si>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</si>
  <si>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</si>
  <si>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</si>
  <si>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</si>
  <si>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</si>
  <si>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</si>
  <si>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</si>
  <si>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</si>
  <si>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</si>
  <si>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</si>
  <si>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</si>
  <si>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</si>
  <si>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</si>
  <si>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</si>
  <si>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</si>
  <si>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</si>
  <si>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</si>
  <si>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</si>
  <si>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</si>
  <si>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</si>
  <si>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</si>
  <si>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</si>
  <si>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</si>
  <si>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</si>
  <si>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</si>
  <si>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</si>
  <si>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</si>
  <si>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</si>
  <si>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</si>
  <si>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</si>
  <si>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</si>
  <si>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</si>
  <si>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</si>
  <si>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</si>
  <si>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</si>
  <si>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</si>
  <si>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</si>
  <si>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</si>
  <si>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</si>
  <si>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</si>
  <si>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</si>
  <si>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</si>
  <si>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</si>
  <si>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</si>
  <si>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</si>
  <si>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</si>
  <si>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</si>
  <si>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</si>
  <si>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</si>
  <si>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</si>
  <si>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</si>
  <si>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</si>
  <si>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</si>
  <si>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</si>
  <si>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</si>
  <si>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</si>
  <si>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</si>
  <si>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</si>
  <si>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</si>
  <si>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</si>
  <si>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</si>
  <si>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</si>
  <si>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</si>
  <si>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</si>
  <si>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</si>
  <si>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</si>
  <si>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</si>
  <si>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</si>
  <si>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</si>
  <si>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</si>
  <si>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</si>
  <si>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</si>
  <si>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</si>
  <si>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</si>
  <si>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</si>
  <si>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</si>
  <si>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</si>
  <si>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</si>
  <si>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</si>
  <si>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</si>
  <si>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</si>
  <si>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</si>
  <si>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</si>
  <si>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</si>
  <si>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</si>
  <si>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</si>
  <si>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</si>
  <si>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</si>
  <si>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</si>
  <si>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</si>
  <si>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</si>
  <si>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</si>
  <si>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</si>
  <si>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</si>
  <si>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</si>
  <si>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</si>
  <si>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</si>
  <si>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</si>
  <si>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</si>
  <si>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</si>
  <si>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</si>
  <si>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</si>
  <si>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</si>
  <si>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</si>
  <si>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</si>
  <si>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</si>
  <si>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</si>
  <si>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</si>
  <si>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</si>
  <si>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</si>
  <si>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</si>
  <si>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</si>
  <si>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</si>
  <si>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</si>
  <si>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</si>
  <si>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</si>
  <si>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</si>
  <si>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</si>
  <si>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</si>
  <si>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</si>
  <si>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</si>
  <si>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</si>
  <si>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</si>
  <si>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</si>
  <si>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</si>
  <si>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</si>
  <si>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</si>
  <si>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</si>
  <si>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</si>
  <si>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</si>
  <si>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</si>
  <si>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</si>
  <si>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</si>
  <si>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</si>
  <si>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</si>
  <si>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</si>
  <si>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</si>
  <si>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</si>
  <si>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</si>
  <si>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</si>
  <si>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</si>
  <si>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</si>
  <si>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</si>
  <si>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</si>
  <si>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</si>
  <si>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</si>
  <si>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</si>
  <si>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</si>
  <si>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</si>
  <si>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</si>
  <si>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</si>
  <si>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</si>
  <si>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</si>
  <si>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</si>
  <si>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</si>
  <si>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</si>
  <si>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</si>
  <si>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</si>
  <si>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</si>
  <si>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</si>
  <si>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</si>
  <si>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</si>
  <si>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</si>
  <si>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</si>
  <si>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</si>
  <si>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</si>
  <si>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</si>
  <si>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</si>
  <si>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</si>
  <si>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</si>
  <si>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</si>
  <si>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</si>
  <si>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</si>
  <si>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</si>
  <si>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</si>
  <si>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</si>
  <si>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</si>
  <si>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</si>
  <si>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</si>
  <si>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</si>
  <si>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</si>
  <si>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</si>
  <si>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</si>
  <si>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</si>
  <si>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</si>
  <si>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</si>
  <si>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</si>
  <si>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</si>
  <si>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</si>
  <si>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</si>
  <si>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</si>
  <si>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</si>
  <si>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</si>
  <si>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</si>
  <si>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</si>
  <si>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</si>
  <si>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</si>
  <si>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</si>
  <si>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</si>
  <si>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</si>
  <si>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</si>
  <si>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</si>
  <si>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</si>
  <si>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</si>
  <si>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</si>
  <si>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</si>
  <si>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</si>
  <si>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</si>
  <si>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</si>
  <si>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</si>
  <si>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</si>
  <si>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</si>
  <si>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</si>
  <si>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</si>
  <si>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</si>
  <si>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</si>
  <si>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</si>
  <si>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</si>
  <si>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</si>
  <si>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</si>
  <si>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</si>
  <si>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</si>
  <si>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</si>
  <si>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</si>
  <si>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</si>
  <si>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</si>
  <si>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</si>
  <si>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</si>
  <si>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</si>
  <si>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</si>
  <si>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</si>
  <si>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</si>
  <si>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</si>
  <si>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</si>
  <si>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</si>
  <si>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</si>
  <si>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</si>
  <si>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</si>
  <si>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</si>
  <si>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</si>
  <si>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</si>
  <si>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</si>
  <si>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</si>
  <si>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</si>
  <si>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</si>
  <si>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</si>
  <si>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</si>
  <si>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</si>
  <si>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</si>
  <si>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</si>
  <si>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</si>
  <si>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</si>
  <si>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</si>
  <si>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</si>
  <si>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</si>
  <si>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</si>
  <si>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</si>
  <si>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</si>
  <si>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</si>
  <si>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</si>
  <si>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</si>
  <si>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</si>
  <si>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</si>
  <si>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</si>
  <si>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</si>
  <si>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</si>
  <si>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</si>
  <si>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</si>
  <si>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</si>
  <si>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</si>
  <si>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</si>
  <si>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</si>
  <si>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</si>
  <si>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</si>
  <si>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</si>
  <si>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</si>
  <si>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</si>
  <si>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</si>
  <si>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</si>
  <si>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</si>
  <si>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</si>
  <si>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</si>
  <si>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</si>
  <si>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</si>
  <si>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</si>
  <si>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</si>
  <si>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</si>
  <si>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</si>
  <si>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</si>
  <si>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</si>
  <si>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</si>
  <si>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</si>
  <si>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</si>
  <si>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</si>
  <si>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</si>
  <si>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</si>
  <si>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</si>
  <si>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</si>
  <si>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</si>
  <si>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</si>
  <si>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</si>
  <si>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</si>
  <si>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</si>
  <si>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</si>
  <si>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</si>
  <si>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</si>
  <si>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</si>
  <si>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</si>
  <si>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</si>
  <si>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</si>
  <si>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</si>
  <si>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</si>
  <si>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</si>
  <si>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</si>
  <si>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</si>
  <si>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</si>
  <si>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</si>
  <si>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</si>
  <si>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</si>
  <si>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</si>
  <si>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</si>
  <si>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</si>
  <si>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</si>
  <si>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</si>
  <si>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</si>
  <si>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</si>
  <si>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</si>
  <si>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</si>
  <si>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</si>
  <si>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</si>
  <si>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</si>
  <si>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</si>
  <si>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</si>
  <si>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</si>
  <si>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</si>
  <si>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</si>
  <si>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</si>
  <si>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</si>
  <si>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</si>
  <si>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</si>
  <si>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</si>
  <si>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</si>
  <si>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</si>
  <si>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</si>
  <si>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</si>
  <si>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</si>
  <si>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</si>
  <si>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</si>
  <si>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</si>
  <si>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</si>
  <si>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</si>
  <si>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</si>
  <si>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</si>
  <si>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</si>
  <si>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</si>
  <si>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</si>
  <si>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</si>
  <si>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</si>
  <si>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</si>
  <si>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</si>
  <si>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</si>
  <si>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</si>
  <si>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</si>
  <si>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</si>
  <si>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</si>
  <si>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</si>
  <si>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</si>
  <si>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</si>
  <si>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</si>
  <si>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</si>
  <si>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</si>
  <si>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</si>
  <si>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</si>
  <si>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</si>
  <si>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</si>
  <si>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</si>
  <si>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</si>
  <si>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</si>
  <si>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</si>
  <si>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</si>
  <si>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</si>
  <si>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</si>
  <si>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</si>
  <si>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</si>
  <si>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</si>
  <si>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</si>
  <si>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</si>
  <si>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</si>
  <si>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</si>
  <si>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</si>
  <si>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</si>
  <si>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</si>
  <si>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</si>
  <si>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</si>
  <si>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</si>
  <si>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</si>
  <si>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</si>
  <si>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</si>
  <si>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</si>
  <si>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</si>
  <si>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</si>
  <si>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</si>
  <si>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</si>
  <si>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</si>
  <si>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</si>
  <si>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</si>
  <si>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</si>
  <si>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</si>
  <si>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</si>
  <si>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</si>
  <si>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</si>
  <si>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</si>
  <si>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</si>
  <si>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</si>
  <si>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</si>
  <si>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</si>
  <si>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</si>
  <si>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</si>
  <si>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</si>
  <si>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</si>
  <si>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</si>
  <si>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</si>
  <si>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</si>
  <si>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</si>
  <si>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</si>
  <si>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</si>
  <si>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</si>
  <si>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</si>
  <si>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</si>
  <si>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</si>
  <si>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</si>
  <si>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</si>
  <si>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</si>
  <si>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</si>
  <si>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</si>
  <si>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</si>
  <si>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</si>
  <si>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</si>
  <si>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</si>
  <si>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</si>
  <si>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</si>
  <si>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</si>
  <si>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</si>
  <si>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</si>
  <si>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</si>
  <si>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</si>
  <si>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</si>
  <si>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</si>
  <si>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</si>
  <si>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</si>
  <si>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</si>
  <si>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</si>
  <si>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</si>
  <si>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</si>
  <si>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</si>
  <si>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</si>
  <si>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</si>
  <si>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</si>
  <si>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</si>
  <si>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</si>
  <si>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</si>
  <si>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</si>
  <si>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</si>
  <si>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</si>
  <si>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</si>
  <si>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</si>
  <si>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</si>
  <si>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</si>
  <si>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</si>
  <si>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</si>
  <si>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</si>
  <si>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</si>
  <si>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</si>
  <si>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</si>
  <si>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</si>
  <si>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</si>
  <si>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</si>
  <si>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</si>
  <si>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</si>
  <si>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</si>
  <si>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</si>
  <si>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</si>
  <si>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</si>
  <si>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</si>
  <si>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</si>
  <si>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</si>
  <si>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</si>
  <si>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</si>
  <si>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</si>
  <si>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</si>
  <si>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</si>
  <si>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</si>
  <si>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</si>
  <si>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</si>
  <si>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</si>
  <si>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</si>
  <si>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</si>
  <si>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</si>
  <si>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</si>
  <si>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</si>
  <si>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</si>
  <si>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</si>
  <si>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</si>
  <si>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</si>
  <si>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</si>
  <si>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</si>
  <si>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</si>
  <si>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</si>
  <si>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</si>
  <si>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</si>
  <si>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</si>
  <si>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</si>
  <si>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</si>
  <si>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</si>
  <si>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</si>
  <si>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</si>
  <si>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</si>
  <si>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</si>
  <si>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</si>
  <si>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</si>
  <si>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</si>
  <si>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</si>
  <si>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</si>
  <si>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</si>
  <si>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</si>
  <si>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</si>
  <si>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</si>
  <si>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</si>
  <si>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</si>
  <si>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</si>
  <si>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</si>
  <si>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</si>
  <si>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</si>
  <si>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</si>
  <si>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</si>
  <si>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</si>
  <si>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</si>
  <si>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</si>
  <si>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</si>
  <si>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</si>
  <si>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</si>
  <si>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</si>
  <si>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</si>
  <si>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</si>
  <si>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</si>
  <si>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</si>
  <si>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</si>
  <si>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</si>
  <si>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</si>
  <si>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</si>
  <si>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</si>
  <si>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</si>
  <si>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</si>
  <si>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</si>
  <si>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</si>
  <si>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</si>
  <si>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</si>
  <si>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</si>
  <si>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</si>
  <si>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</si>
  <si>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</si>
  <si>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</si>
  <si>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</si>
  <si>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</si>
  <si>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</si>
  <si>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</si>
  <si>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</si>
  <si>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</si>
  <si>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</si>
  <si>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</si>
  <si>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</si>
  <si>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</si>
  <si>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</si>
  <si>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</si>
  <si>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</si>
  <si>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</si>
  <si>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</si>
  <si>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</si>
  <si>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</si>
  <si>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</si>
  <si>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</si>
  <si>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</si>
  <si>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</si>
  <si>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</si>
  <si>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</si>
  <si>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</si>
  <si>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</si>
  <si>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</si>
  <si>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</si>
  <si>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</si>
  <si>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</si>
  <si>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</si>
  <si>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</si>
  <si>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</si>
  <si>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</si>
  <si>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</si>
  <si>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</si>
  <si>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</si>
  <si>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</si>
  <si>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</si>
  <si>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</si>
  <si>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</si>
  <si>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</si>
  <si>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</si>
  <si>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</si>
  <si>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</si>
  <si>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</si>
  <si>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</si>
  <si>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</si>
  <si>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</si>
  <si>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</si>
  <si>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</si>
  <si>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</si>
  <si>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</si>
  <si>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</si>
  <si>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</si>
  <si>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</si>
  <si>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</si>
  <si>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</si>
  <si>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</si>
  <si>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</si>
  <si>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</si>
  <si>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</si>
  <si>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</si>
  <si>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</si>
  <si>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</si>
  <si>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</si>
  <si>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</si>
  <si>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</si>
  <si>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</si>
  <si>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</si>
  <si>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</si>
  <si>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</si>
  <si>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</si>
  <si>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</si>
  <si>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</si>
  <si>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</si>
  <si>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</si>
  <si>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</si>
  <si>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</si>
  <si>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</si>
  <si>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</si>
  <si>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</si>
  <si>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</si>
  <si>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</si>
  <si>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</si>
  <si>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</si>
  <si>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</si>
  <si>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</si>
  <si>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</si>
  <si>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</si>
  <si>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</si>
  <si>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</si>
  <si>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</si>
  <si>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</si>
  <si>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</si>
  <si>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</si>
  <si>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</si>
  <si>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</si>
  <si>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</si>
  <si>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</si>
  <si>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</si>
  <si>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</si>
  <si>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</si>
  <si>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</si>
  <si>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</si>
  <si>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</si>
  <si>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</si>
  <si>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</si>
  <si>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</si>
  <si>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</si>
  <si>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</si>
  <si>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</si>
  <si>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</si>
  <si>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</si>
  <si>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</si>
  <si>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</si>
  <si>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</si>
  <si>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</si>
  <si>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</si>
  <si>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</si>
  <si>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</si>
  <si>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</si>
  <si>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</si>
  <si>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</si>
  <si>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</si>
  <si>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</si>
  <si>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</si>
  <si>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</si>
  <si>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</si>
  <si>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</si>
  <si>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</si>
  <si>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</si>
  <si>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</si>
  <si>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</si>
  <si>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</si>
  <si>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</si>
  <si>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</si>
  <si>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</si>
  <si>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</si>
  <si>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</si>
  <si>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</si>
  <si>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</si>
  <si>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</si>
  <si>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</si>
  <si>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</si>
  <si>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</si>
  <si>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</si>
  <si>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</si>
  <si>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</si>
  <si>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</si>
  <si>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</si>
  <si>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</si>
  <si>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</si>
  <si>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</si>
  <si>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</si>
  <si>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</si>
  <si>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</si>
  <si>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</si>
  <si>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</si>
  <si>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</si>
  <si>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</si>
  <si>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</si>
  <si>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</si>
  <si>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</si>
  <si>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</si>
  <si>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</si>
  <si>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</si>
  <si>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</si>
  <si>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</si>
  <si>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</si>
  <si>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</si>
  <si>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</si>
  <si>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</si>
  <si>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</si>
  <si>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</si>
  <si>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</si>
  <si>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</si>
  <si>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</si>
  <si>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</si>
  <si>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</si>
  <si>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</si>
  <si>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</si>
  <si>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</si>
  <si>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</si>
  <si>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</si>
  <si>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</si>
  <si>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</si>
  <si>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</si>
  <si>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</si>
  <si>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</si>
  <si>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</si>
  <si>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</si>
  <si>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</si>
  <si>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</si>
  <si>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</si>
  <si>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</si>
  <si>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</si>
  <si>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</si>
  <si>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</si>
  <si>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</si>
  <si>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</si>
  <si>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</si>
  <si>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</si>
  <si>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</si>
  <si>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</si>
  <si>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</si>
  <si>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</si>
  <si>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</si>
  <si>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</si>
  <si>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</si>
  <si>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</si>
  <si>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</si>
  <si>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</si>
  <si>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</si>
  <si>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</si>
  <si>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</si>
  <si>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</si>
  <si>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</si>
  <si>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</si>
  <si>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</si>
  <si>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</si>
  <si>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</si>
  <si>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</si>
  <si>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</si>
  <si>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</si>
  <si>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</si>
  <si>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</si>
  <si>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</si>
  <si>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</si>
  <si>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</si>
  <si>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</si>
  <si>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</si>
  <si>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</si>
  <si>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</si>
  <si>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</si>
  <si>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</si>
  <si>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</si>
  <si>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</si>
  <si>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</si>
  <si>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</si>
  <si>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</si>
  <si>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</si>
  <si>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</si>
  <si>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</si>
  <si>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</si>
  <si>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</si>
  <si>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</si>
  <si>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</si>
  <si>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</si>
  <si>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</si>
  <si>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</si>
  <si>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</si>
  <si>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</si>
  <si>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</si>
  <si>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</si>
  <si>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</si>
  <si>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</si>
  <si>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</si>
  <si>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</si>
  <si>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</si>
  <si>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</si>
  <si>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</si>
  <si>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</si>
  <si>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</si>
  <si>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</si>
  <si>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</si>
  <si>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</si>
  <si>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</si>
  <si>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</si>
  <si>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</si>
  <si>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</si>
  <si>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</si>
  <si>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</si>
  <si>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</si>
  <si>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</si>
  <si>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</si>
  <si>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</si>
  <si>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</si>
  <si>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</si>
  <si>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</si>
  <si>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</si>
  <si>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</si>
  <si>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</si>
  <si>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</si>
  <si>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</si>
  <si>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</si>
  <si>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</si>
  <si>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</si>
  <si>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</si>
  <si>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</si>
  <si>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</si>
  <si>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</si>
  <si>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</si>
  <si>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</si>
  <si>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</si>
  <si>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</si>
  <si>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</si>
  <si>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</si>
  <si>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</si>
  <si>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</si>
  <si>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</si>
  <si>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</si>
  <si>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</si>
  <si>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</si>
  <si>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</si>
  <si>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</si>
  <si>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</si>
  <si>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</si>
  <si>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</si>
  <si>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</si>
  <si>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</si>
  <si>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</si>
  <si>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</si>
  <si>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</si>
  <si>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</si>
  <si>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</si>
  <si>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</si>
  <si>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</si>
  <si>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</si>
  <si>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</si>
  <si>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</si>
  <si>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</si>
  <si>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</si>
  <si>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</si>
  <si>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</si>
  <si>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</si>
  <si>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</si>
  <si>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</si>
  <si>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</si>
  <si>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</si>
  <si>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</si>
  <si>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</si>
  <si>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</si>
  <si>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</si>
  <si>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</si>
  <si>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</si>
  <si>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</si>
  <si>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</si>
  <si>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</si>
  <si>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</si>
  <si>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</si>
  <si>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</si>
  <si>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</si>
  <si>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</si>
  <si>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</si>
  <si>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</si>
  <si>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</si>
  <si>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</si>
  <si>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</si>
  <si>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</si>
  <si>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</si>
  <si>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</si>
  <si>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</si>
  <si>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</si>
  <si>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</si>
  <si>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</si>
  <si>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</si>
  <si>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</si>
  <si>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</si>
  <si>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</si>
  <si>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</si>
  <si>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</si>
  <si>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</si>
  <si>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</si>
  <si>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</si>
  <si>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</si>
  <si>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</si>
  <si>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</si>
  <si>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</si>
  <si>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</si>
  <si>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</si>
  <si>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</si>
  <si>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</si>
  <si>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</si>
  <si>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</si>
  <si>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</si>
  <si>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</si>
  <si>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</si>
  <si>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</si>
  <si>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</si>
  <si>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</si>
  <si>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</si>
  <si>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</si>
  <si>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</si>
  <si>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</si>
  <si>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</si>
  <si>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</si>
  <si>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</si>
  <si>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</si>
  <si>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</si>
  <si>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</si>
  <si>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</si>
  <si>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</si>
  <si>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</si>
  <si>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</si>
  <si>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</si>
  <si>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</si>
  <si>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</si>
  <si>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</si>
  <si>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</si>
  <si>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</si>
  <si>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</si>
  <si>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</si>
  <si>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</si>
  <si>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</si>
  <si>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</si>
  <si>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</si>
  <si>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</si>
  <si>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</si>
  <si>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</si>
  <si>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</si>
  <si>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</si>
  <si>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</si>
  <si>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</si>
  <si>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</si>
  <si>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</si>
  <si>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</si>
  <si>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</si>
  <si>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</si>
  <si>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</si>
  <si>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</si>
  <si>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</si>
  <si>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</si>
  <si>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</si>
  <si>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</si>
  <si>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</si>
  <si>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</si>
  <si>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</si>
  <si>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</si>
  <si>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</si>
  <si>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</si>
  <si>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</si>
  <si>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</si>
  <si>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</si>
  <si>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</si>
  <si>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</si>
  <si>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</si>
  <si>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</si>
  <si>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</si>
  <si>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</si>
  <si>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</si>
  <si>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</si>
  <si>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</si>
  <si>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</si>
  <si>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</si>
  <si>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</si>
  <si>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</si>
  <si>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</si>
  <si>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</si>
  <si>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</si>
  <si>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</si>
  <si>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</si>
  <si>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</si>
  <si>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</si>
  <si>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</si>
  <si>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</si>
  <si>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</si>
  <si>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</si>
  <si>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</si>
  <si>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</si>
  <si>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</si>
  <si>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</si>
  <si>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</si>
  <si>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</si>
  <si>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</si>
  <si>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</si>
  <si>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</si>
  <si>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</si>
  <si>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</si>
  <si>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</si>
  <si>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</si>
  <si>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</si>
  <si>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</si>
  <si>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</si>
  <si>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</si>
  <si>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</si>
  <si>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</si>
  <si>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</si>
  <si>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</si>
  <si>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</si>
  <si>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</si>
  <si>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</si>
  <si>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</si>
  <si>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</si>
  <si>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</si>
  <si>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</si>
  <si>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</si>
  <si>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</si>
  <si>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</si>
  <si>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</si>
  <si>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</si>
  <si>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</si>
  <si>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</si>
  <si>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</si>
  <si>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</si>
  <si>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</si>
  <si>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</si>
  <si>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</si>
  <si>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</si>
  <si>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</si>
  <si>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</si>
  <si>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</si>
  <si>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</si>
  <si>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</si>
  <si>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</si>
  <si>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</si>
  <si>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</si>
  <si>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</si>
  <si>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</si>
  <si>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</si>
  <si>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</si>
  <si>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</si>
  <si>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</si>
  <si>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</si>
  <si>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</si>
  <si>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</si>
  <si>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</si>
  <si>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</si>
  <si>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</si>
  <si>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</si>
  <si>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</si>
  <si>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</si>
  <si>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</si>
  <si>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</si>
  <si>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</si>
  <si>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</si>
  <si>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</si>
  <si>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</si>
  <si>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</si>
  <si>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</si>
  <si>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</si>
  <si>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</si>
  <si>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</si>
  <si>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</si>
  <si>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</si>
  <si>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</si>
  <si>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</si>
  <si>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</si>
  <si>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</si>
  <si>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</si>
  <si>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</si>
  <si>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</si>
  <si>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</si>
  <si>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</si>
  <si>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</si>
  <si>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</si>
  <si>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</si>
  <si>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</si>
  <si>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</si>
  <si>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</si>
  <si>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</si>
  <si>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</si>
  <si>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</si>
  <si>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</si>
  <si>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</si>
  <si>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</si>
  <si>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</si>
  <si>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</si>
  <si>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</si>
  <si>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</si>
  <si>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</si>
  <si>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</si>
  <si>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</si>
  <si>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</si>
  <si>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</si>
  <si>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</si>
  <si>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</si>
  <si>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</si>
  <si>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</si>
  <si>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</si>
  <si>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</si>
  <si>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</si>
  <si>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</si>
  <si>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</si>
  <si>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</si>
  <si>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</si>
  <si>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</si>
  <si>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</si>
  <si>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</si>
  <si>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</si>
  <si>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</si>
  <si>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</si>
  <si>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</si>
  <si>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</si>
  <si>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</si>
  <si>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</si>
  <si>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</si>
  <si>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</si>
  <si>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</si>
  <si>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</si>
  <si>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</si>
  <si>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</si>
  <si>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</si>
  <si>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</si>
  <si>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</si>
  <si>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</si>
  <si>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</si>
  <si>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</si>
  <si>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</si>
  <si>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</si>
  <si>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</si>
  <si>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</si>
  <si>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</si>
  <si>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</si>
  <si>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</si>
  <si>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</si>
  <si>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</si>
  <si>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</si>
  <si>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</si>
  <si>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</si>
  <si>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</si>
  <si>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</si>
  <si>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</si>
  <si>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</si>
  <si>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</si>
  <si>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</si>
  <si>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</si>
  <si>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</si>
  <si>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</si>
  <si>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</si>
  <si>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</si>
  <si>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</si>
  <si>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</si>
  <si>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</si>
  <si>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</si>
  <si>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</si>
  <si>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</si>
  <si>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</si>
  <si>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</si>
  <si>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</si>
  <si>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</si>
  <si>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</si>
  <si>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</si>
  <si>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</si>
  <si>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</si>
  <si>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</si>
  <si>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</si>
  <si>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</si>
  <si>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</si>
  <si>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</si>
  <si>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</si>
  <si>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</si>
  <si>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</si>
  <si>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</si>
  <si>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</si>
  <si>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</si>
  <si>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</si>
  <si>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</si>
  <si>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</si>
  <si>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</si>
  <si>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</si>
  <si>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</si>
  <si>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</si>
  <si>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</si>
  <si>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</si>
  <si>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</si>
  <si>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</si>
  <si>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</si>
  <si>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</si>
  <si>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</si>
  <si>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</si>
  <si>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</si>
  <si>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</si>
  <si>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</si>
  <si>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</si>
  <si>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</si>
  <si>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</si>
  <si>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</si>
  <si>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</si>
  <si>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</si>
  <si>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</si>
  <si>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</si>
  <si>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</si>
  <si>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</si>
  <si>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</si>
  <si>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</si>
  <si>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</si>
  <si>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</si>
  <si>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</si>
  <si>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</si>
  <si>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</si>
  <si>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</si>
  <si>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</si>
  <si>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</si>
  <si>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</si>
  <si>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</si>
  <si>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</si>
  <si>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</si>
  <si>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</si>
  <si>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</si>
  <si>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</si>
  <si>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</si>
  <si>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</si>
  <si>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</si>
  <si>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</si>
  <si>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</si>
  <si>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</si>
  <si>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</si>
  <si>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</si>
  <si>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</si>
  <si>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</si>
  <si>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</si>
  <si>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</si>
  <si>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</si>
  <si>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</si>
  <si>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</si>
  <si>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</si>
  <si>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</si>
  <si>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</si>
  <si>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</si>
  <si>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</si>
  <si>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</si>
  <si>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</si>
  <si>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</si>
  <si>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</si>
  <si>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</si>
  <si>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</si>
  <si>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</si>
  <si>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</si>
  <si>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</si>
  <si>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</si>
  <si>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</si>
  <si>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</si>
  <si>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</si>
  <si>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</si>
  <si>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</si>
  <si>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</si>
  <si>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</si>
  <si>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</si>
  <si>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</si>
  <si>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</si>
  <si>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</si>
  <si>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</si>
  <si>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</si>
  <si>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</si>
  <si>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</si>
  <si>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</si>
  <si>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</si>
  <si>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</si>
  <si>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</si>
  <si>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</si>
  <si>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</si>
  <si>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</si>
  <si>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</si>
  <si>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</si>
  <si>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</si>
  <si>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</si>
  <si>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</si>
  <si>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</si>
  <si>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</si>
  <si>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</si>
  <si>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</si>
  <si>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</si>
  <si>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</si>
  <si>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</si>
  <si>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</si>
  <si>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</si>
  <si>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</si>
  <si>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</si>
  <si>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</si>
  <si>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</si>
  <si>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</si>
  <si>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</si>
  <si>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</si>
  <si>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</si>
  <si>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</si>
  <si>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</si>
  <si>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</si>
  <si>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</si>
  <si>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</si>
  <si>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</si>
  <si>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</si>
  <si>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</si>
  <si>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</si>
  <si>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</si>
  <si>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</si>
  <si>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</si>
  <si>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</si>
  <si>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</si>
  <si>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</si>
  <si>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</si>
  <si>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</si>
  <si>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</si>
  <si>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</si>
  <si>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</si>
  <si>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</si>
  <si>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</si>
  <si>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</si>
  <si>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</si>
  <si>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</si>
  <si>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</si>
  <si>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</si>
  <si>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</si>
  <si>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</si>
  <si>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</si>
  <si>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</si>
  <si>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</si>
  <si>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</si>
  <si>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</si>
  <si>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</si>
  <si>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</si>
  <si>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</si>
  <si>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</si>
  <si>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</si>
  <si>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</si>
  <si>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</si>
  <si>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</si>
  <si>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</si>
  <si>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</si>
  <si>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</si>
  <si>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</si>
  <si>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</si>
  <si>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</si>
  <si>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</si>
  <si>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</si>
  <si>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</si>
  <si>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</si>
  <si>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</si>
  <si>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</si>
  <si>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</si>
  <si>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</si>
  <si>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</si>
  <si>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</si>
  <si>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</si>
  <si>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</si>
  <si>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</si>
  <si>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</si>
  <si>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</si>
  <si>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</si>
  <si>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</si>
  <si>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</si>
  <si>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</si>
  <si>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</si>
  <si>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</si>
  <si>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</si>
  <si>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</si>
  <si>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</si>
  <si>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</si>
  <si>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</si>
  <si>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</si>
  <si>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</si>
  <si>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</si>
  <si>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</si>
  <si>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</si>
  <si>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</si>
  <si>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</si>
  <si>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</si>
  <si>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</si>
  <si>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</si>
  <si>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</si>
  <si>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</si>
  <si>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</si>
  <si>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</si>
  <si>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</si>
  <si>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</si>
  <si>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</si>
  <si>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</si>
  <si>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</si>
  <si>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</si>
  <si>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</si>
  <si>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</si>
  <si>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</si>
  <si>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</si>
  <si>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</si>
  <si>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</si>
  <si>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</si>
  <si>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</si>
  <si>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</si>
  <si>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</si>
  <si>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</si>
  <si>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</si>
  <si>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</si>
  <si>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</si>
  <si>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</si>
  <si>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</si>
  <si>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</si>
  <si>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</si>
  <si>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</si>
  <si>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</si>
  <si>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</si>
  <si>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</si>
  <si>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</si>
  <si>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</si>
  <si>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</si>
  <si>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</si>
  <si>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</si>
  <si>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</si>
  <si>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</si>
  <si>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</si>
  <si>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</si>
  <si>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</si>
  <si>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</si>
  <si>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</si>
  <si>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</si>
  <si>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</si>
  <si>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</si>
  <si>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</si>
  <si>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</si>
  <si>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</si>
  <si>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</si>
  <si>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</si>
  <si>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</si>
  <si>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</si>
  <si>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</si>
  <si>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</si>
  <si>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</si>
  <si>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</si>
  <si>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</si>
  <si>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</si>
  <si>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</si>
  <si>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</si>
  <si>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</si>
  <si>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</si>
  <si>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</si>
  <si>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</si>
  <si>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</si>
  <si>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</si>
  <si>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</si>
  <si>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</si>
  <si>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</si>
  <si>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</si>
  <si>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</si>
  <si>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</si>
  <si>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</si>
  <si>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</si>
  <si>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</si>
  <si>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</si>
  <si>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</si>
  <si>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</si>
  <si>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</si>
  <si>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</si>
  <si>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</si>
  <si>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</si>
  <si>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</si>
  <si>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</si>
  <si>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</si>
  <si>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</si>
  <si>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</si>
  <si>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</si>
  <si>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</si>
  <si>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</si>
  <si>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</si>
  <si>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</si>
  <si>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</si>
  <si>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</si>
  <si>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</si>
  <si>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</si>
  <si>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</si>
  <si>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</si>
  <si>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</si>
  <si>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</si>
  <si>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</si>
  <si>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</si>
  <si>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</si>
  <si>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</si>
  <si>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</si>
  <si>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</si>
  <si>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</si>
  <si>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</si>
  <si>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</si>
  <si>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</si>
  <si>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</si>
  <si>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</si>
  <si>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</si>
  <si>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</si>
  <si>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</si>
  <si>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</si>
  <si>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</si>
  <si>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</si>
  <si>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</si>
  <si>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</si>
  <si>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</si>
  <si>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</si>
  <si>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</si>
  <si>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</si>
  <si>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</si>
  <si>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</si>
  <si>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</si>
  <si>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</si>
  <si>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</si>
  <si>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</si>
  <si>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</si>
  <si>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</si>
  <si>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</si>
  <si>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</si>
  <si>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</si>
  <si>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</si>
  <si>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</si>
  <si>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</si>
  <si>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</si>
  <si>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</si>
  <si>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</si>
  <si>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</si>
  <si>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</si>
  <si>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</si>
  <si>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</si>
  <si>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</si>
  <si>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</si>
  <si>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</si>
  <si>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</si>
  <si>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</si>
  <si>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</si>
  <si>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</si>
  <si>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</si>
  <si>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</si>
  <si>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</si>
  <si>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</si>
  <si>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</si>
  <si>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</si>
  <si>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</si>
  <si>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</si>
  <si>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</si>
  <si>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</si>
  <si>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</si>
  <si>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</si>
  <si>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</si>
  <si>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</si>
  <si>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</si>
  <si>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</si>
  <si>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</si>
  <si>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</si>
  <si>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</si>
  <si>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</si>
  <si>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</si>
  <si>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</si>
  <si>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</si>
  <si>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</si>
  <si>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</si>
  <si>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</si>
  <si>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</si>
  <si>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</si>
  <si>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</si>
  <si>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</si>
  <si>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</si>
  <si>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</si>
  <si>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</si>
  <si>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</si>
  <si>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</si>
  <si>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</si>
  <si>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</si>
  <si>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</si>
  <si>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</si>
  <si>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</si>
  <si>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</si>
  <si>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</si>
  <si>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</si>
  <si>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</si>
  <si>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</si>
  <si>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</si>
  <si>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</si>
  <si>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</si>
  <si>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</si>
  <si>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</si>
  <si>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</si>
  <si>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</si>
  <si>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</si>
  <si>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</si>
  <si>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</si>
  <si>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</si>
  <si>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</si>
  <si>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</si>
  <si>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</si>
  <si>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</si>
  <si>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</si>
  <si>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</si>
  <si>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</si>
  <si>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</si>
  <si>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</si>
  <si>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</si>
  <si>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</si>
  <si>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</si>
  <si>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</si>
  <si>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</si>
  <si>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</si>
  <si>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</si>
  <si>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</si>
  <si>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</si>
  <si>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</si>
  <si>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</si>
  <si>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</si>
  <si>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</si>
  <si>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</si>
  <si>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</si>
  <si>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</si>
  <si>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</si>
  <si>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</si>
  <si>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</si>
  <si>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</si>
  <si>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</si>
  <si>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</si>
  <si>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</si>
  <si>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</si>
  <si>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</si>
  <si>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</si>
  <si>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</si>
  <si>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</si>
  <si>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</si>
  <si>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</si>
  <si>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</si>
  <si>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</si>
  <si>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</si>
  <si>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</si>
  <si>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</si>
  <si>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</si>
  <si>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</si>
  <si>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</si>
  <si>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</si>
  <si>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</si>
  <si>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</si>
  <si>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</si>
  <si>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</si>
  <si>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</si>
  <si>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</si>
  <si>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</si>
  <si>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</si>
  <si>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</si>
  <si>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</si>
  <si>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</si>
  <si>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</si>
  <si>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</si>
  <si>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</si>
  <si>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</si>
  <si>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</si>
  <si>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</si>
  <si>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</si>
  <si>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</si>
  <si>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</si>
  <si>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</si>
  <si>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</si>
  <si>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</si>
  <si>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</si>
  <si>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</si>
  <si>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</si>
  <si>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</si>
  <si>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</si>
  <si>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</si>
  <si>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</si>
  <si>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</si>
  <si>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</si>
  <si>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</si>
  <si>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</si>
  <si>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</si>
  <si>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</si>
  <si>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</si>
  <si>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</si>
  <si>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</si>
  <si>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</si>
  <si>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</si>
  <si>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</si>
  <si>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</si>
  <si>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</si>
  <si>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</si>
  <si>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</si>
  <si>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</si>
  <si>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</si>
  <si>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</si>
  <si>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</si>
  <si>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</si>
  <si>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</si>
  <si>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</si>
  <si>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</si>
  <si>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</si>
  <si>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</si>
  <si>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</si>
  <si>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</si>
  <si>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</si>
  <si>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</si>
  <si>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</si>
  <si>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</si>
  <si>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</si>
  <si>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</si>
  <si>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</si>
  <si>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</si>
  <si>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</si>
  <si>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</si>
  <si>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</si>
  <si>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</si>
  <si>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</si>
  <si>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</si>
  <si>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</si>
  <si>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</si>
  <si>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</si>
  <si>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</si>
  <si>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</si>
  <si>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</si>
  <si>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</si>
  <si>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</si>
  <si>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</si>
  <si>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</si>
  <si>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</si>
  <si>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</si>
  <si>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</si>
  <si>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</si>
  <si>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</si>
  <si>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</si>
  <si>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</si>
  <si>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</si>
  <si>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</si>
  <si>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</si>
  <si>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</si>
  <si>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</si>
  <si>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</si>
  <si>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</si>
  <si>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</si>
  <si>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</si>
  <si>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</si>
  <si>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</si>
  <si>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</si>
  <si>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</si>
  <si>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</si>
  <si>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</si>
  <si>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</si>
  <si>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</si>
  <si>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</si>
  <si>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</si>
  <si>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</si>
  <si>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</si>
  <si>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</si>
  <si>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</si>
  <si>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</si>
  <si>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</si>
  <si>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</si>
  <si>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</si>
  <si>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</si>
  <si>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</si>
  <si>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</si>
  <si>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</si>
  <si>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</si>
  <si>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</si>
  <si>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</si>
  <si>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</si>
  <si>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</si>
  <si>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</si>
  <si>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</si>
  <si>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</si>
  <si>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</si>
  <si>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</si>
  <si>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</si>
  <si>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</si>
  <si>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</si>
  <si>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</si>
  <si>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</si>
  <si>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</si>
  <si>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</si>
  <si>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</si>
  <si>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</si>
  <si>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</si>
  <si>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</si>
  <si>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</si>
  <si>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</si>
  <si>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</si>
  <si>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</si>
  <si>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</si>
  <si>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</si>
  <si>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</si>
  <si>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</si>
  <si>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</si>
  <si>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</si>
  <si>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</si>
  <si>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</si>
  <si>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</si>
  <si>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</si>
  <si>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</si>
  <si>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</si>
  <si>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</si>
  <si>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</si>
  <si>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</si>
  <si>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</si>
  <si>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</si>
  <si>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</si>
  <si>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</si>
  <si>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</si>
  <si>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</si>
  <si>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</si>
  <si>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</si>
  <si>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</si>
  <si>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</si>
  <si>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</si>
  <si>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</si>
  <si>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</si>
  <si>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</si>
  <si>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</si>
  <si>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</si>
  <si>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</si>
  <si>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</si>
  <si>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</si>
  <si>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</si>
  <si>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</si>
  <si>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</si>
  <si>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</si>
  <si>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</si>
  <si>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</si>
  <si>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</si>
  <si>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</si>
  <si>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</si>
  <si>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</si>
  <si>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</si>
  <si>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</si>
  <si>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</si>
  <si>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</si>
  <si>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</si>
  <si>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</si>
  <si>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</si>
  <si>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</si>
  <si>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</si>
  <si>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</si>
  <si>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</si>
  <si>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</si>
  <si>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</si>
  <si>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</si>
  <si>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</si>
  <si>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</si>
  <si>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</si>
  <si>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</si>
  <si>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</si>
  <si>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</si>
  <si>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</si>
  <si>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</si>
  <si>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</si>
  <si>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</si>
  <si>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</si>
  <si>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</si>
  <si>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</si>
  <si>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</si>
  <si>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</si>
  <si>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</si>
  <si>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</si>
  <si>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</si>
  <si>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</si>
  <si>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</si>
  <si>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</si>
  <si>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</si>
  <si>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</si>
  <si>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</si>
  <si>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</si>
  <si>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</si>
  <si>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</si>
  <si>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</si>
  <si>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</si>
  <si>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</si>
  <si>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</si>
  <si>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</si>
  <si>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</si>
  <si>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</si>
  <si>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</si>
  <si>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</si>
  <si>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</si>
  <si>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</si>
  <si>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</si>
  <si>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</si>
  <si>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</si>
  <si>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</si>
  <si>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</si>
  <si>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</si>
  <si>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</si>
  <si>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</si>
  <si>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</si>
  <si>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</si>
  <si>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</si>
  <si>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</si>
  <si>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</si>
  <si>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</si>
  <si>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</si>
  <si>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</si>
  <si>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</si>
  <si>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</si>
  <si>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</si>
  <si>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</si>
  <si>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</si>
  <si>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</si>
  <si>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</si>
  <si>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</si>
  <si>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</si>
  <si>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</si>
  <si>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</si>
  <si>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</si>
  <si>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</si>
  <si>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</si>
  <si>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</si>
  <si>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</si>
  <si>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</si>
  <si>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</si>
  <si>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</si>
  <si>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</si>
  <si>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</si>
  <si>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</si>
  <si>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</si>
  <si>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</si>
  <si>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</si>
  <si>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</si>
  <si>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</si>
  <si>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</si>
  <si>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</si>
  <si>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</si>
  <si>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</si>
  <si>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</si>
  <si>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</si>
  <si>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</si>
  <si>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</si>
  <si>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</si>
  <si>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</si>
  <si>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</si>
  <si>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</si>
  <si>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</si>
  <si>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</si>
  <si>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</si>
  <si>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</si>
  <si>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</si>
  <si>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</si>
  <si>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</si>
  <si>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</si>
  <si>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</si>
  <si>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</si>
  <si>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</si>
  <si>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</si>
  <si>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</si>
  <si>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</si>
  <si>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</si>
  <si>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</si>
  <si>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</si>
  <si>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</si>
  <si>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</si>
  <si>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</si>
  <si>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</si>
  <si>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</si>
  <si>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</si>
  <si>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</si>
  <si>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</si>
  <si>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</si>
  <si>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</si>
  <si>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</si>
  <si>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</si>
  <si>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</si>
  <si>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</si>
  <si>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</si>
  <si>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</si>
  <si>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</si>
  <si>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</si>
  <si>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</si>
  <si>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</si>
  <si>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</si>
  <si>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</si>
  <si>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</si>
  <si>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</si>
  <si>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</si>
  <si>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</si>
  <si>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</si>
  <si>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</si>
  <si>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</si>
  <si>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</si>
  <si>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</si>
  <si>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</si>
  <si>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</si>
  <si>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</si>
  <si>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</si>
  <si>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</si>
  <si>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</si>
  <si>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</si>
  <si>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</si>
  <si>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</si>
  <si>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</si>
  <si>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</si>
  <si>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</si>
  <si>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</si>
  <si>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</si>
  <si>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</si>
  <si>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</si>
  <si>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</si>
  <si>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</si>
  <si>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</si>
  <si>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</si>
  <si>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</si>
  <si>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</si>
  <si>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</si>
  <si>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</si>
  <si>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</si>
  <si>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</si>
  <si>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</si>
  <si>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</si>
  <si>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</si>
  <si>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</si>
  <si>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</si>
  <si>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</si>
  <si>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</si>
  <si>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</si>
  <si>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</si>
  <si>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</si>
  <si>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</si>
  <si>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</si>
  <si>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</si>
  <si>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</si>
  <si>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</si>
  <si>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</si>
  <si>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</si>
  <si>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</si>
  <si>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</si>
  <si>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</si>
  <si>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</si>
  <si>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</si>
  <si>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</si>
  <si>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</si>
  <si>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</si>
  <si>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</si>
  <si>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</si>
  <si>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</si>
  <si>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</si>
  <si>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</si>
  <si>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</si>
  <si>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</si>
  <si>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</si>
  <si>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</si>
  <si>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</si>
  <si>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</si>
  <si>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</si>
  <si>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</si>
  <si>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</si>
  <si>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</si>
  <si>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</si>
  <si>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</si>
  <si>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</si>
  <si>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</si>
  <si>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</si>
  <si>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</si>
  <si>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</si>
  <si>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</si>
  <si>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</si>
  <si>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</si>
  <si>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</si>
  <si>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</si>
  <si>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</si>
  <si>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</si>
  <si>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</si>
  <si>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</si>
  <si>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</si>
  <si>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</si>
  <si>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</si>
  <si>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</si>
  <si>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</si>
  <si>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</si>
  <si>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</si>
  <si>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</si>
  <si>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</si>
  <si>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</si>
  <si>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</si>
  <si>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</si>
  <si>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</si>
  <si>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</si>
  <si>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</si>
  <si>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</si>
  <si>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</si>
  <si>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</si>
  <si>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</si>
  <si>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</si>
  <si>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</si>
  <si>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</si>
  <si>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</si>
  <si>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</si>
  <si>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</si>
  <si>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</si>
  <si>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</si>
  <si>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</si>
  <si>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</si>
  <si>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</si>
  <si>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</si>
  <si>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</si>
  <si>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</si>
  <si>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</si>
  <si>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</si>
  <si>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</si>
  <si>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</si>
  <si>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</si>
  <si>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</si>
  <si>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</si>
  <si>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</si>
  <si>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</si>
  <si>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</si>
  <si>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</si>
  <si>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</si>
  <si>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</si>
  <si>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</si>
  <si>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</si>
  <si>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</si>
  <si>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</si>
  <si>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</si>
  <si>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</si>
  <si>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</si>
  <si>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</si>
  <si>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</si>
  <si>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</si>
  <si>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</si>
  <si>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</si>
  <si>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</si>
  <si>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</si>
  <si>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</si>
  <si>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</si>
  <si>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</si>
  <si>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</si>
  <si>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</si>
  <si>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</si>
  <si>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</si>
  <si>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</si>
  <si>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</si>
  <si>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</si>
  <si>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</si>
  <si>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</si>
  <si>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</si>
  <si>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</si>
  <si>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</si>
  <si>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</si>
  <si>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</si>
  <si>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</si>
  <si>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</si>
  <si>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</si>
  <si>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</si>
  <si>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</si>
  <si>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</si>
  <si>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</si>
  <si>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</si>
  <si>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</si>
  <si>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</si>
  <si>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</si>
  <si>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</si>
  <si>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</si>
  <si>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</si>
  <si>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</si>
  <si>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</si>
  <si>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</si>
  <si>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</si>
  <si>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</si>
  <si>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</si>
  <si>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</si>
  <si>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</si>
  <si>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</si>
  <si>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</si>
  <si>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</si>
  <si>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</si>
  <si>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</si>
  <si>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</si>
  <si>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</si>
  <si>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</si>
  <si>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</si>
  <si>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</si>
  <si>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</si>
  <si>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</si>
  <si>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</si>
  <si>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</si>
  <si>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</si>
  <si>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</si>
  <si>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</si>
  <si>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</si>
  <si>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</si>
  <si>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</si>
  <si>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</si>
  <si>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</si>
  <si>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</si>
  <si>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</si>
  <si>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</si>
  <si>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</si>
  <si>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</si>
  <si>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</si>
  <si>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</si>
  <si>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</si>
  <si>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</si>
  <si>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</si>
  <si>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</si>
  <si>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</si>
  <si>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</si>
  <si>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</si>
  <si>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</si>
  <si>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</si>
  <si>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</si>
  <si>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</si>
  <si>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</si>
  <si>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</si>
  <si>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</si>
  <si>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</si>
  <si>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</si>
  <si>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</si>
  <si>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</si>
  <si>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</si>
  <si>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</si>
  <si>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</si>
  <si>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</si>
  <si>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</si>
  <si>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</si>
  <si>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</si>
  <si>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</si>
  <si>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</si>
  <si>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</si>
  <si>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</si>
  <si>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</si>
  <si>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</si>
  <si>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</si>
  <si>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</si>
  <si>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</si>
  <si>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</si>
  <si>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</si>
  <si>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</si>
  <si>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</si>
  <si>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</si>
  <si>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</si>
  <si>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</si>
  <si>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</si>
  <si>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</si>
  <si>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</si>
  <si>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</si>
  <si>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</si>
  <si>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</si>
  <si>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</si>
  <si>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</si>
  <si>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</si>
  <si>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</si>
  <si>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</si>
  <si>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</si>
  <si>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</si>
  <si>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</si>
  <si>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</si>
  <si>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</si>
  <si>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</si>
  <si>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</si>
  <si>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</si>
  <si>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</si>
  <si>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</si>
  <si>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</si>
  <si>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</si>
  <si>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</si>
  <si>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</si>
  <si>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</si>
  <si>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</si>
  <si>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</si>
  <si>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</si>
  <si>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</si>
  <si>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</si>
  <si>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</si>
  <si>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</si>
  <si>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</si>
  <si>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</si>
  <si>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</si>
  <si>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</si>
  <si>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</si>
  <si>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</si>
  <si>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</si>
  <si>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</si>
  <si>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</si>
  <si>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</si>
  <si>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</si>
  <si>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</si>
  <si>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</si>
  <si>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</si>
  <si>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</si>
  <si>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</si>
  <si>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</si>
  <si>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</si>
  <si>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</si>
  <si>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</si>
  <si>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</si>
  <si>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</si>
  <si>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</si>
  <si>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</si>
  <si>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</si>
  <si>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</si>
  <si>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</si>
  <si>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</si>
  <si>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</si>
  <si>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</si>
  <si>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</si>
  <si>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</si>
  <si>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</si>
  <si>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</si>
  <si>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</si>
  <si>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</si>
  <si>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</si>
  <si>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</si>
  <si>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</si>
  <si>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</si>
  <si>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</si>
  <si>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</si>
  <si>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</si>
  <si>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</si>
  <si>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</si>
  <si>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</si>
  <si>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</si>
  <si>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</si>
  <si>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</si>
  <si>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</si>
  <si>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</si>
  <si>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</si>
  <si>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</si>
  <si>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</si>
  <si>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</si>
  <si>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</si>
  <si>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</si>
  <si>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</si>
  <si>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</si>
  <si>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</si>
  <si>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</si>
  <si>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</si>
  <si>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</si>
  <si>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</si>
  <si>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</si>
  <si>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</si>
  <si>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</si>
  <si>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</si>
  <si>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</si>
  <si>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</si>
  <si>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</si>
  <si>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</si>
  <si>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</si>
  <si>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</si>
  <si>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</si>
  <si>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</si>
  <si>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</si>
  <si>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</si>
  <si>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</si>
  <si>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</si>
  <si>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</si>
  <si>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</si>
  <si>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</si>
  <si>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</si>
  <si>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</si>
  <si>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</si>
  <si>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</si>
  <si>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</si>
  <si>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</si>
  <si>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</si>
  <si>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</si>
  <si>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</si>
  <si>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</si>
  <si>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</si>
  <si>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</si>
  <si>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</si>
  <si>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</si>
  <si>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</si>
  <si>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</si>
  <si>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</si>
  <si>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</si>
  <si>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</si>
  <si>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</si>
  <si>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</si>
  <si>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</si>
  <si>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</si>
  <si>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</si>
  <si>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</si>
  <si>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</si>
  <si>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</si>
  <si>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</si>
  <si>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</si>
  <si>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</si>
  <si>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</si>
  <si>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</si>
  <si>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</si>
  <si>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</si>
  <si>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</si>
  <si>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</si>
  <si>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</si>
  <si>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</si>
  <si>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</si>
  <si>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</si>
  <si>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</si>
  <si>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</si>
  <si>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</si>
  <si>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</si>
  <si>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</si>
  <si>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</si>
  <si>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</si>
  <si>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</si>
  <si>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</si>
  <si>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</si>
  <si>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</si>
  <si>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</si>
  <si>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</si>
  <si>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</si>
  <si>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</si>
  <si>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</si>
  <si>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</si>
  <si>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</si>
  <si>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</si>
  <si>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</si>
  <si>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</si>
  <si>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</si>
  <si>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</si>
  <si>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</si>
  <si>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</si>
  <si>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</si>
  <si>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</si>
  <si>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</si>
  <si>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</si>
  <si>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</si>
  <si>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</si>
  <si>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</si>
  <si>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</si>
  <si>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</si>
  <si>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</si>
  <si>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</si>
  <si>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</si>
  <si>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</si>
  <si>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</si>
  <si>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</si>
  <si>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</si>
  <si>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</si>
  <si>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</si>
  <si>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</si>
  <si>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</si>
  <si>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</si>
  <si>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</si>
  <si>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</si>
  <si>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</si>
  <si>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</si>
  <si>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</si>
  <si>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</si>
  <si>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</si>
  <si>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</si>
  <si>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</si>
  <si>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</si>
  <si>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</si>
  <si>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</si>
  <si>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</si>
  <si>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</si>
  <si>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</si>
  <si>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</si>
  <si>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</si>
  <si>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</si>
  <si>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</si>
  <si>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</si>
  <si>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</si>
  <si>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</si>
  <si>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</si>
  <si>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</si>
  <si>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</si>
  <si>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</si>
  <si>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</si>
  <si>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</si>
  <si>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</si>
  <si>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</si>
  <si>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</si>
  <si>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</si>
  <si>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</si>
  <si>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</si>
  <si>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</si>
  <si>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</si>
  <si>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</si>
  <si>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</si>
  <si>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</si>
  <si>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</si>
  <si>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</si>
  <si>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</si>
  <si>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</si>
  <si>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</si>
  <si>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</si>
  <si>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</si>
  <si>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</si>
  <si>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</si>
  <si>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</si>
  <si>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</si>
  <si>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</si>
  <si>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</si>
  <si>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</si>
  <si>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</si>
  <si>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</si>
  <si>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</si>
  <si>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</si>
  <si>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</si>
  <si>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</si>
  <si>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</si>
  <si>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</si>
  <si>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</si>
  <si>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</si>
  <si>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</si>
  <si>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</si>
  <si>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</si>
  <si>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</si>
  <si>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</si>
  <si>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</si>
  <si>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</si>
  <si>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</si>
  <si>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</si>
  <si>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</si>
  <si>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</si>
  <si>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</si>
  <si>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</si>
  <si>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</si>
  <si>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</si>
  <si>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</si>
  <si>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</si>
  <si>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</si>
  <si>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</si>
  <si>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</si>
  <si>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</si>
  <si>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</si>
  <si>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</si>
  <si>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</si>
  <si>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</si>
  <si>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</si>
  <si>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</si>
  <si>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</si>
  <si>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</si>
  <si>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</si>
  <si>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</si>
  <si>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</si>
  <si>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</si>
  <si>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</si>
  <si>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</si>
  <si>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</si>
  <si>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</si>
  <si>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</si>
  <si>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</si>
  <si>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</si>
  <si>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</si>
  <si>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</si>
  <si>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</si>
  <si>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</si>
  <si>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</si>
  <si>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</si>
  <si>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</si>
  <si>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</si>
  <si>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</si>
  <si>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</si>
  <si>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</si>
  <si>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</si>
  <si>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</si>
  <si>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</si>
  <si>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</si>
  <si>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</si>
  <si>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</si>
  <si>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</si>
  <si>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</si>
  <si>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</si>
  <si>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</si>
  <si>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</si>
  <si>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</si>
  <si>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</si>
  <si>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</si>
  <si>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</si>
  <si>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</si>
  <si>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</si>
  <si>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</si>
  <si>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</si>
  <si>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</si>
  <si>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</si>
  <si>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</si>
  <si>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</si>
  <si>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</si>
  <si>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</si>
  <si>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</si>
  <si>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</si>
  <si>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</si>
  <si>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</si>
  <si>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</si>
  <si>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</si>
  <si>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</si>
  <si>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</si>
  <si>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</si>
  <si>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</si>
  <si>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</si>
  <si>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</si>
  <si>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</si>
  <si>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</si>
  <si>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</si>
  <si>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</si>
  <si>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</si>
  <si>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</si>
  <si>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</si>
  <si>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</si>
  <si>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</si>
  <si>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</si>
  <si>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</si>
  <si>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</si>
  <si>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</si>
  <si>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</si>
  <si>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</si>
  <si>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</si>
  <si>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</si>
  <si>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</si>
  <si>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</si>
  <si>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</si>
  <si>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</si>
  <si>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</si>
  <si>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</si>
  <si>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</si>
  <si>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</si>
  <si>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</si>
  <si>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</si>
  <si>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</si>
  <si>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</si>
  <si>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</si>
  <si>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</si>
  <si>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</si>
  <si>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</si>
  <si>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</si>
  <si>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</si>
  <si>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</si>
  <si>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</si>
  <si>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</si>
  <si>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</si>
  <si>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</si>
  <si>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</si>
  <si>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</si>
  <si>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</si>
  <si>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</si>
  <si>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</si>
  <si>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</si>
  <si>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</si>
  <si>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</si>
  <si>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</si>
  <si>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</si>
  <si>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</si>
  <si>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</si>
  <si>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</si>
  <si>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</si>
  <si>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</si>
  <si>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</si>
  <si>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</si>
  <si>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</si>
  <si>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</si>
  <si>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</si>
  <si>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</si>
  <si>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</si>
  <si>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</si>
  <si>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</si>
  <si>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</si>
  <si>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</si>
  <si>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</si>
  <si>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</si>
  <si>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</si>
  <si>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</si>
  <si>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</si>
  <si>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</si>
  <si>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</si>
  <si>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</si>
  <si>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</si>
  <si>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</si>
  <si>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</si>
  <si>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</si>
  <si>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</si>
  <si>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</si>
  <si>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</si>
  <si>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</si>
  <si>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</si>
  <si>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</si>
  <si>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</si>
  <si>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</si>
  <si>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</si>
  <si>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</si>
  <si>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</si>
  <si>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</si>
  <si>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</si>
  <si>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</si>
  <si>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</si>
  <si>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</si>
  <si>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</si>
  <si>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</si>
  <si>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</si>
  <si>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</si>
  <si>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</si>
  <si>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</si>
  <si>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</si>
  <si>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</si>
  <si>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</si>
  <si>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</si>
  <si>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</si>
  <si>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</si>
  <si>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</si>
  <si>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</si>
  <si>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</si>
  <si>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</si>
  <si>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</si>
  <si>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</si>
  <si>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</si>
  <si>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</si>
  <si>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</si>
  <si>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</si>
  <si>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</si>
  <si>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</si>
  <si>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</si>
  <si>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</si>
  <si>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</si>
  <si>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</si>
  <si>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</si>
  <si>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</si>
  <si>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</si>
  <si>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</si>
  <si>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</si>
  <si>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</si>
  <si>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</si>
  <si>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</si>
  <si>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</si>
  <si>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</si>
  <si>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</si>
  <si>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</si>
  <si>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</si>
  <si>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</si>
  <si>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</si>
  <si>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</si>
  <si>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</si>
  <si>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</si>
  <si>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</si>
  <si>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</si>
  <si>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</si>
  <si>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</si>
  <si>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</si>
  <si>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</si>
  <si>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</si>
  <si>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</si>
  <si>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</si>
  <si>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</si>
  <si>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</si>
  <si>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</si>
  <si>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</si>
  <si>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</si>
  <si>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</si>
  <si>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</si>
  <si>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</si>
  <si>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</si>
  <si>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</si>
  <si>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</si>
  <si>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</si>
  <si>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</si>
  <si>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</si>
  <si>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</si>
  <si>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</si>
  <si>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</si>
  <si>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</si>
  <si>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</si>
  <si>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</si>
  <si>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</si>
  <si>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</si>
  <si>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</si>
  <si>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</si>
  <si>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</si>
  <si>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</si>
  <si>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</si>
  <si>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</si>
  <si>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</si>
  <si>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</si>
  <si>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</si>
  <si>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</si>
  <si>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</si>
  <si>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</si>
  <si>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</si>
  <si>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</si>
  <si>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</si>
  <si>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</si>
  <si>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</si>
  <si>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</si>
  <si>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</si>
  <si>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</si>
  <si>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</si>
  <si>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</si>
  <si>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</si>
  <si>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</si>
  <si>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</si>
  <si>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</si>
  <si>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</si>
  <si>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</si>
  <si>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</si>
  <si>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</si>
  <si>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</si>
  <si>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</si>
  <si>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</si>
  <si>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</si>
  <si>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</si>
  <si>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</si>
  <si>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</si>
  <si>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</si>
  <si>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</si>
  <si>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</si>
  <si>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</si>
  <si>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</si>
  <si>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</si>
  <si>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</si>
  <si>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</si>
  <si>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</si>
  <si>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</si>
  <si>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</si>
  <si>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</si>
  <si>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</si>
  <si>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</si>
  <si>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</si>
  <si>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</si>
  <si>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</si>
  <si>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</si>
  <si>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</si>
  <si>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</si>
  <si>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</si>
  <si>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</si>
  <si>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</si>
  <si>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</si>
  <si>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</si>
  <si>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</si>
  <si>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</si>
  <si>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</si>
  <si>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</si>
  <si>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</si>
  <si>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</si>
  <si>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</si>
  <si>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</si>
  <si>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</si>
  <si>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</si>
  <si>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</si>
  <si>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</si>
  <si>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</si>
  <si>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</si>
  <si>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</si>
  <si>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</si>
  <si>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</si>
  <si>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</si>
  <si>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</si>
  <si>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</si>
  <si>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</si>
  <si>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</si>
  <si>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</si>
  <si>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</si>
  <si>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</si>
  <si>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</si>
  <si>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</si>
  <si>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</si>
  <si>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</si>
  <si>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</si>
  <si>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</si>
  <si>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</si>
  <si>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</si>
  <si>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</si>
  <si>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</si>
  <si>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</si>
  <si>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</si>
  <si>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</si>
  <si>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</si>
  <si>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</si>
  <si>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</si>
  <si>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</si>
  <si>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</si>
  <si>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</si>
  <si>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</si>
  <si>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</si>
  <si>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</si>
  <si>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</si>
  <si>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</si>
  <si>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</si>
  <si>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</si>
  <si>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</si>
  <si>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</si>
  <si>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</si>
  <si>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</si>
  <si>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</si>
  <si>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</si>
  <si>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</si>
  <si>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</si>
  <si>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</si>
  <si>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</si>
  <si>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</si>
  <si>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</si>
  <si>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</si>
  <si>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</si>
  <si>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</si>
  <si>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</si>
  <si>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</si>
  <si>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</si>
  <si>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</si>
  <si>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</si>
  <si>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</si>
  <si>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</si>
  <si>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</si>
  <si>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</si>
  <si>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</si>
  <si>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</si>
  <si>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</si>
  <si>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</si>
  <si>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</si>
  <si>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</si>
  <si>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</si>
  <si>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</si>
  <si>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</si>
  <si>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</si>
  <si>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</si>
  <si>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</si>
  <si>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</si>
  <si>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</si>
  <si>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</si>
  <si>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</si>
  <si>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</si>
  <si>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</si>
  <si>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</si>
  <si>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</si>
  <si>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</si>
  <si>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</si>
  <si>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</si>
  <si>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</si>
  <si>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</si>
  <si>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</si>
  <si>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</si>
  <si>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</si>
  <si>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</si>
  <si>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</si>
  <si>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</si>
  <si>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</si>
  <si>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</si>
  <si>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</si>
  <si>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</si>
  <si>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</si>
  <si>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</si>
  <si>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</si>
  <si>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</si>
  <si>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</si>
  <si>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</si>
  <si>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</si>
  <si>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</si>
  <si>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</si>
  <si>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</si>
  <si>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</si>
  <si>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</si>
  <si>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</si>
  <si>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</si>
  <si>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</si>
  <si>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</si>
  <si>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</si>
  <si>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</si>
  <si>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</si>
  <si>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</si>
  <si>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</si>
  <si>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</si>
  <si>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</si>
  <si>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</si>
  <si>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</si>
  <si>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</si>
  <si>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</si>
  <si>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</si>
  <si>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</si>
  <si>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</si>
  <si>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</si>
  <si>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</si>
  <si>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</si>
  <si>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</si>
  <si>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</si>
  <si>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</si>
  <si>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</si>
  <si>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</si>
  <si>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</si>
  <si>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</si>
  <si>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</si>
  <si>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</si>
  <si>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</si>
  <si>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</si>
  <si>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</si>
  <si>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</si>
  <si>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</si>
  <si>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</si>
  <si>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</si>
  <si>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</si>
  <si>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</si>
  <si>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</si>
  <si>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</si>
  <si>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</si>
  <si>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</si>
  <si>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</si>
  <si>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</si>
  <si>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</si>
  <si>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</si>
  <si>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</si>
  <si>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</si>
  <si>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</si>
  <si>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</si>
  <si>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</si>
  <si>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</si>
  <si>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</si>
  <si>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</si>
  <si>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</si>
  <si>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</si>
  <si>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</si>
  <si>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</si>
  <si>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</si>
  <si>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</si>
  <si>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</si>
  <si>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</si>
  <si>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</si>
  <si>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</si>
  <si>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</si>
  <si>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</si>
  <si>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</si>
  <si>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</si>
  <si>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</si>
  <si>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</si>
  <si>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</si>
  <si>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</si>
  <si>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</si>
  <si>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</si>
  <si>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</si>
  <si>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</si>
  <si>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</si>
  <si>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</si>
  <si>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</si>
  <si>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</si>
  <si>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</si>
  <si>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</si>
  <si>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</si>
  <si>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</si>
  <si>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</si>
  <si>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</si>
  <si>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</si>
  <si>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</si>
  <si>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</si>
  <si>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</si>
  <si>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</si>
  <si>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</si>
  <si>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</si>
  <si>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</si>
  <si>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</si>
  <si>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</si>
  <si>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</si>
  <si>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</si>
  <si>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</si>
  <si>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</si>
  <si>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</si>
  <si>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</si>
  <si>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</si>
  <si>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</si>
  <si>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</si>
  <si>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</si>
  <si>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</si>
  <si>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</si>
  <si>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</si>
  <si>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</si>
  <si>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</si>
  <si>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</si>
  <si>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</si>
  <si>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</si>
  <si>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</si>
  <si>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</si>
  <si>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</si>
  <si>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</si>
  <si>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</si>
  <si>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</si>
  <si>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</si>
  <si>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</si>
  <si>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</si>
  <si>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</si>
  <si>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</si>
  <si>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</si>
  <si>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</si>
  <si>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</si>
  <si>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</si>
  <si>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</si>
  <si>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</si>
  <si>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</si>
  <si>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</si>
  <si>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</si>
  <si>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</si>
  <si>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</si>
  <si>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</si>
  <si>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</si>
  <si>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</si>
  <si>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</si>
  <si>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</si>
  <si>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</si>
  <si>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</si>
  <si>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</si>
  <si>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</si>
  <si>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</si>
  <si>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</si>
  <si>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</si>
  <si>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</si>
  <si>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</si>
  <si>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</si>
  <si>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</si>
  <si>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</si>
  <si>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</si>
  <si>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</si>
  <si>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</si>
  <si>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</si>
  <si>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</si>
  <si>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</si>
  <si>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</si>
  <si>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</si>
  <si>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</si>
  <si>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</si>
  <si>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</si>
  <si>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</si>
  <si>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</si>
  <si>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</si>
  <si>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</si>
  <si>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</si>
  <si>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</si>
  <si>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</si>
  <si>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</si>
  <si>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</si>
  <si>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</si>
  <si>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</si>
  <si>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</si>
  <si>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</si>
  <si>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</si>
  <si>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</si>
  <si>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</si>
  <si>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</si>
  <si>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</si>
  <si>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</si>
  <si>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</si>
  <si>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</si>
  <si>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</si>
  <si>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</si>
  <si>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</si>
  <si>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</si>
  <si>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</si>
  <si>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</si>
  <si>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</si>
  <si>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</si>
  <si>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</si>
  <si>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</si>
  <si>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</si>
  <si>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</si>
  <si>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</si>
  <si>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</si>
  <si>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</si>
  <si>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</si>
  <si>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</si>
  <si>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</si>
  <si>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</si>
  <si>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</si>
  <si>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</si>
  <si>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</si>
  <si>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</si>
  <si>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</si>
  <si>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</si>
  <si>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</si>
  <si>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</si>
  <si>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</si>
  <si>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</si>
  <si>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</si>
  <si>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</si>
  <si>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</si>
  <si>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</si>
  <si>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</si>
  <si>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</si>
  <si>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</si>
  <si>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</si>
  <si>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</si>
  <si>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</si>
  <si>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</si>
  <si>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</si>
  <si>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</si>
  <si>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</si>
  <si>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</si>
  <si>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</si>
  <si>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</si>
  <si>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</si>
  <si>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</si>
  <si>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</si>
  <si>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</si>
  <si>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</si>
  <si>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</si>
  <si>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</si>
  <si>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</si>
  <si>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</si>
  <si>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</si>
  <si>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</si>
  <si>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</si>
  <si>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</si>
  <si>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</si>
  <si>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</si>
  <si>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</si>
  <si>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</si>
  <si>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</si>
  <si>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</si>
  <si>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</si>
  <si>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</si>
  <si>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</si>
  <si>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</si>
  <si>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</si>
  <si>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</si>
  <si>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</si>
  <si>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</si>
  <si>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</si>
  <si>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</si>
  <si>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</si>
  <si>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</si>
  <si>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</si>
  <si>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</si>
  <si>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</si>
  <si>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</si>
  <si>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</si>
  <si>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</si>
  <si>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</si>
  <si>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</si>
  <si>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</si>
  <si>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</si>
  <si>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</si>
  <si>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</si>
  <si>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</si>
  <si>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</si>
  <si>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</si>
  <si>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</si>
  <si>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</si>
  <si>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</si>
  <si>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</si>
  <si>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</si>
  <si>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</si>
  <si>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</si>
  <si>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</si>
  <si>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</si>
  <si>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</si>
  <si>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</si>
  <si>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</si>
  <si>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</si>
  <si>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</si>
  <si>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</si>
  <si>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</si>
  <si>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</si>
  <si>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</si>
  <si>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</si>
  <si>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</si>
  <si>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</si>
  <si>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</si>
  <si>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</si>
  <si>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</si>
  <si>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</si>
  <si>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</si>
  <si>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</si>
  <si>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</si>
  <si>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</si>
  <si>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</si>
  <si>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</si>
  <si>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</si>
  <si>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</si>
  <si>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</si>
  <si>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</si>
  <si>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</si>
  <si>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</si>
  <si>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</si>
  <si>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</si>
  <si>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</si>
  <si>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</si>
  <si>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</si>
  <si>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</si>
  <si>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</si>
  <si>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</si>
  <si>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</si>
  <si>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</si>
  <si>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</si>
  <si>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</si>
  <si>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</si>
  <si>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</si>
  <si>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</si>
  <si>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</si>
  <si>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</si>
  <si>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</si>
  <si>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</si>
  <si>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</si>
  <si>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</si>
  <si>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</si>
  <si>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</si>
  <si>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</si>
  <si>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</si>
  <si>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</si>
  <si>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</si>
  <si>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</si>
  <si>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</si>
  <si>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</si>
  <si>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</si>
  <si>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</si>
  <si>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</si>
  <si>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</si>
  <si>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</si>
  <si>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</si>
  <si>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</si>
  <si>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</si>
  <si>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</si>
  <si>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</si>
  <si>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</si>
  <si>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</si>
  <si>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</si>
  <si>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</si>
  <si>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</si>
  <si>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</si>
  <si>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</si>
  <si>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</si>
  <si>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</si>
  <si>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</si>
  <si>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</si>
  <si>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</si>
  <si>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</si>
  <si>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</si>
  <si>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</si>
  <si>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</si>
  <si>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</si>
  <si>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</si>
  <si>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</si>
  <si>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</si>
  <si>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</si>
  <si>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</si>
  <si>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</si>
  <si>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</si>
  <si>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</si>
  <si>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</si>
  <si>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</si>
  <si>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</si>
  <si>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</si>
  <si>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</si>
  <si>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</si>
  <si>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</si>
  <si>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</si>
  <si>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</si>
  <si>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</si>
  <si>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</si>
  <si>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</si>
  <si>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</si>
  <si>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</si>
  <si>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</si>
  <si>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</si>
  <si>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</si>
  <si>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</si>
  <si>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</si>
  <si>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</si>
  <si>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</si>
  <si>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</si>
  <si>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</si>
  <si>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</si>
  <si>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</si>
  <si>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</si>
  <si>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</si>
  <si>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</si>
  <si>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</si>
  <si>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</si>
  <si>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</si>
  <si>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</si>
  <si>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</si>
  <si>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</si>
  <si>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</si>
  <si>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</si>
  <si>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</si>
  <si>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</si>
  <si>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</si>
  <si>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</si>
  <si>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</si>
  <si>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</si>
  <si>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</si>
  <si>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</si>
  <si>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</si>
  <si>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</si>
  <si>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</si>
  <si>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</si>
  <si>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</si>
  <si>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</si>
  <si>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</si>
  <si>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</si>
  <si>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</si>
  <si>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</si>
  <si>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</si>
  <si>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</si>
  <si>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</si>
  <si>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</si>
  <si>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</si>
  <si>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</si>
  <si>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</si>
  <si>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</si>
  <si>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</si>
  <si>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</si>
  <si>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</si>
  <si>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</si>
  <si>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</si>
  <si>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</si>
  <si>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</si>
  <si>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</si>
  <si>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</si>
  <si>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</si>
  <si>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</si>
  <si>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</si>
  <si>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</si>
  <si>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</si>
  <si>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</si>
  <si>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</si>
  <si>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</si>
  <si>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</si>
  <si>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</si>
  <si>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</si>
  <si>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</si>
  <si>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</si>
  <si>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</si>
  <si>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</si>
  <si>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</si>
  <si>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</si>
  <si>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</si>
  <si>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</si>
  <si>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</si>
  <si>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</si>
  <si>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</si>
  <si>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</si>
  <si>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</si>
  <si>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</si>
  <si>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</si>
  <si>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</si>
  <si>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</si>
  <si>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</si>
  <si>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</si>
  <si>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</si>
  <si>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</si>
  <si>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</si>
  <si>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</si>
  <si>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</si>
  <si>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</si>
  <si>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</si>
  <si>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</si>
  <si>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</si>
  <si>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</si>
  <si>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</si>
  <si>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</si>
  <si>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</si>
  <si>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</si>
  <si>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</si>
  <si>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</si>
  <si>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</si>
  <si>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</si>
  <si>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</si>
  <si>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</si>
  <si>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</si>
  <si>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</si>
  <si>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</si>
  <si>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</si>
  <si>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</si>
  <si>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</si>
  <si>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</si>
  <si>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</si>
  <si>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</si>
  <si>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</si>
  <si>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</si>
  <si>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</si>
  <si>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</si>
  <si>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</si>
  <si>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</si>
  <si>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</si>
  <si>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</si>
  <si>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</si>
  <si>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</si>
  <si>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</si>
  <si>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</si>
  <si>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</si>
  <si>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</si>
  <si>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</si>
  <si>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</si>
  <si>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</si>
  <si>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</si>
  <si>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</si>
  <si>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</si>
  <si>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</si>
  <si>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</si>
  <si>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</si>
  <si>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</si>
  <si>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</si>
  <si>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</si>
  <si>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</si>
  <si>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</si>
  <si>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</si>
  <si>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</si>
  <si>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</si>
  <si>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</si>
  <si>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</si>
  <si>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</si>
  <si>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</si>
  <si>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</si>
  <si>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</si>
  <si>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</si>
  <si>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</si>
  <si>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</si>
  <si>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</si>
  <si>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</si>
  <si>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</si>
  <si>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</si>
  <si>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</si>
  <si>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</si>
  <si>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</si>
  <si>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</si>
  <si>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</si>
  <si>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</si>
  <si>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</si>
  <si>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</si>
  <si>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</si>
  <si>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</si>
  <si>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</si>
  <si>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</si>
  <si>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</si>
  <si>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</si>
  <si>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</si>
  <si>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</si>
  <si>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</si>
  <si>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</si>
  <si>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</si>
  <si>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</si>
  <si>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</si>
  <si>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</si>
  <si>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</si>
  <si>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</si>
  <si>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</si>
  <si>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</si>
  <si>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</si>
  <si>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</si>
  <si>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</si>
  <si>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</si>
  <si>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</si>
  <si>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</si>
  <si>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</si>
  <si>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</si>
  <si>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</si>
  <si>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</si>
  <si>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</si>
  <si>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</si>
  <si>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</si>
  <si>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</si>
  <si>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</si>
  <si>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</si>
  <si>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</si>
  <si>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</si>
  <si>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</si>
  <si>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</si>
  <si>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</si>
  <si>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</si>
  <si>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</si>
  <si>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</si>
  <si>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</si>
  <si>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</si>
  <si>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</si>
  <si>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</si>
  <si>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</si>
  <si>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</si>
  <si>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</si>
  <si>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</si>
  <si>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</si>
  <si>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</si>
  <si>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</si>
  <si>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</si>
  <si>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</si>
  <si>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</si>
  <si>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</si>
  <si>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</si>
  <si>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</si>
  <si>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</si>
  <si>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</si>
  <si>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</si>
  <si>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</si>
  <si>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</si>
  <si>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</si>
  <si>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</si>
  <si>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</si>
  <si>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</si>
  <si>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</si>
  <si>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</si>
  <si>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</si>
  <si>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</si>
  <si>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</si>
  <si>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</si>
  <si>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</si>
  <si>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</si>
  <si>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</si>
  <si>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</si>
  <si>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</si>
  <si>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</si>
  <si>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</si>
  <si>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</si>
  <si>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</si>
  <si>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</si>
  <si>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</si>
  <si>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</si>
  <si>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</si>
  <si>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</si>
  <si>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</si>
  <si>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</si>
  <si>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</si>
  <si>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</si>
  <si>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</si>
  <si>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</si>
  <si>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</si>
  <si>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</si>
  <si>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</si>
  <si>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</si>
  <si>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</si>
  <si>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</si>
  <si>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</si>
  <si>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</si>
  <si>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</si>
  <si>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</si>
  <si>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</si>
  <si>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</si>
  <si>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</si>
  <si>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</si>
  <si>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</si>
  <si>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</si>
  <si>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</si>
  <si>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</si>
  <si>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</si>
  <si>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</si>
  <si>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</si>
  <si>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</si>
  <si>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</si>
  <si>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</si>
  <si>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</si>
  <si>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</si>
  <si>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</si>
  <si>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</si>
  <si>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</si>
  <si>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</si>
  <si>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</si>
  <si>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</si>
  <si>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</si>
  <si>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</si>
  <si>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</si>
  <si>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</si>
  <si>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</si>
  <si>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</si>
  <si>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</si>
  <si>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</si>
  <si>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</si>
  <si>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</si>
  <si>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</si>
  <si>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</si>
  <si>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</si>
  <si>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</si>
  <si>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</si>
  <si>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</si>
  <si>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</si>
  <si>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</si>
  <si>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</si>
  <si>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</si>
  <si>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</si>
  <si>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</si>
  <si>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</si>
  <si>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</si>
  <si>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</si>
  <si>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</si>
  <si>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</si>
  <si>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</si>
  <si>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</si>
  <si>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</si>
  <si>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</si>
  <si>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</si>
  <si>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</si>
  <si>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</si>
  <si>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</si>
  <si>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</si>
  <si>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</si>
  <si>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</si>
  <si>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</si>
  <si>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</si>
  <si>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</si>
  <si>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</si>
  <si>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</si>
  <si>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</si>
  <si>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</si>
  <si>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</si>
  <si>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</si>
  <si>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</si>
  <si>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</si>
  <si>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</si>
  <si>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</si>
  <si>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</si>
  <si>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</si>
  <si>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</si>
  <si>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</si>
  <si>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</si>
  <si>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</si>
  <si>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</si>
  <si>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</si>
  <si>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</si>
  <si>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</si>
  <si>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</si>
  <si>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</si>
  <si>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</si>
  <si>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</si>
  <si>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</si>
  <si>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</si>
  <si>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</si>
  <si>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</si>
  <si>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</si>
  <si>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</si>
  <si>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</si>
  <si>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</si>
  <si>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</si>
  <si>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</si>
  <si>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</si>
  <si>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</si>
  <si>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</si>
  <si>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</si>
  <si>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</si>
  <si>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</si>
  <si>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</si>
  <si>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</si>
  <si>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</si>
  <si>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</si>
  <si>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</si>
  <si>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</si>
  <si>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</si>
  <si>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</si>
  <si>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</si>
  <si>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</si>
  <si>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</si>
  <si>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</si>
  <si>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</si>
  <si>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</si>
  <si>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</si>
  <si>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</si>
  <si>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</si>
  <si>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</si>
  <si>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</si>
  <si>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</si>
  <si>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</si>
  <si>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</si>
  <si>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</si>
  <si>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</si>
  <si>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</si>
  <si>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</si>
  <si>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</si>
  <si>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</si>
  <si>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</si>
  <si>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</si>
  <si>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</si>
  <si>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</si>
  <si>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</si>
  <si>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</si>
  <si>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</si>
  <si>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</si>
  <si>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</si>
  <si>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</si>
  <si>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</si>
  <si>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</si>
  <si>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</si>
  <si>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</si>
  <si>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</si>
  <si>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</si>
  <si>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</si>
  <si>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</si>
  <si>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</si>
  <si>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</si>
  <si>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</si>
  <si>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</si>
  <si>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</si>
  <si>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</si>
  <si>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</si>
  <si>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</si>
  <si>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</si>
  <si>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</si>
  <si>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</si>
  <si>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</si>
  <si>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</si>
  <si>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</si>
  <si>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</si>
  <si>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</si>
  <si>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</si>
  <si>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</si>
  <si>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</si>
  <si>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</si>
  <si>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</si>
  <si>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</si>
  <si>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</si>
  <si>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</si>
  <si>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</si>
  <si>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</si>
  <si>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</si>
  <si>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</si>
  <si>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</si>
  <si>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</si>
  <si>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</si>
  <si>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</si>
  <si>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</si>
  <si>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</si>
  <si>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</si>
  <si>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</si>
  <si>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</si>
  <si>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</si>
  <si>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</si>
  <si>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</si>
  <si>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</si>
  <si>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</si>
  <si>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</si>
  <si>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</si>
  <si>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</si>
  <si>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</si>
  <si>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</si>
  <si>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</si>
  <si>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</si>
  <si>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</si>
  <si>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</si>
  <si>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</si>
  <si>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</si>
  <si>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</si>
  <si>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</si>
  <si>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</si>
  <si>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</si>
  <si>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</si>
  <si>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</si>
  <si>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</si>
  <si>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</si>
  <si>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</si>
  <si>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</si>
  <si>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</si>
  <si>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</si>
  <si>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</si>
  <si>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</si>
  <si>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</si>
  <si>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</si>
  <si>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</si>
  <si>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</si>
  <si>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</si>
  <si>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</si>
  <si>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</si>
  <si>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</si>
  <si>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</si>
  <si>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</si>
  <si>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</si>
  <si>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</si>
  <si>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</si>
  <si>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</si>
  <si>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</si>
  <si>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</si>
  <si>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</si>
  <si>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</si>
  <si>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</si>
  <si>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</si>
  <si>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</si>
  <si>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</si>
  <si>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</si>
  <si>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</si>
  <si>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</si>
  <si>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</si>
  <si>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</si>
  <si>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</si>
  <si>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</si>
  <si>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</si>
  <si>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</si>
  <si>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</si>
  <si>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</si>
  <si>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</si>
  <si>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</si>
  <si>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</si>
  <si>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</si>
  <si>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</si>
  <si>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</si>
  <si>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</si>
  <si>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</si>
  <si>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</si>
  <si>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</si>
  <si>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</si>
  <si>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</si>
  <si>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</si>
  <si>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</si>
  <si>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</si>
  <si>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</si>
  <si>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</si>
  <si>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</si>
  <si>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</si>
  <si>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</si>
  <si>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</si>
  <si>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</si>
  <si>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</si>
  <si>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</si>
  <si>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</si>
  <si>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</si>
  <si>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</si>
  <si>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</si>
  <si>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</si>
  <si>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</si>
  <si>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</si>
  <si>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</si>
  <si>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</si>
  <si>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</si>
  <si>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</si>
  <si>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</si>
  <si>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</si>
  <si>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</si>
  <si>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</si>
  <si>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</si>
  <si>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</si>
  <si>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</si>
  <si>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</si>
  <si>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</si>
  <si>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</si>
  <si>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</si>
  <si>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</si>
  <si>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</si>
  <si>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</si>
  <si>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</si>
  <si>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</si>
  <si>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</si>
  <si>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</si>
  <si>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</si>
  <si>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</si>
  <si>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</si>
  <si>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</si>
  <si>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</si>
  <si>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</si>
  <si>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</si>
  <si>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</si>
  <si>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</si>
  <si>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</si>
  <si>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</si>
  <si>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</si>
  <si>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</si>
  <si>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</si>
  <si>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</si>
  <si>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</si>
  <si>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</si>
  <si>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</si>
  <si>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</si>
  <si>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</si>
  <si>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</si>
  <si>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</si>
  <si>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</si>
  <si>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</si>
  <si>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</si>
  <si>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</si>
  <si>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</si>
  <si>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</si>
  <si>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</si>
  <si>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</si>
  <si>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</si>
  <si>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</si>
  <si>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</si>
  <si>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</si>
  <si>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</si>
  <si>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</si>
  <si>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</si>
  <si>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</si>
  <si>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</si>
  <si>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</si>
  <si>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</si>
  <si>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</si>
  <si>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</si>
  <si>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</si>
  <si>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</si>
  <si>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</si>
  <si>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</si>
  <si>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</si>
  <si>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</si>
  <si>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</si>
  <si>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</si>
  <si>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</si>
  <si>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</si>
  <si>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</si>
  <si>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</si>
  <si>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</si>
  <si>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</si>
  <si>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</si>
  <si>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</si>
  <si>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</si>
  <si>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</si>
  <si>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</si>
  <si>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</si>
  <si>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</si>
  <si>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</si>
  <si>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</si>
  <si>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</si>
  <si>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</si>
  <si>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</si>
  <si>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</si>
  <si>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</si>
  <si>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</si>
  <si>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</si>
  <si>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</si>
  <si>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</si>
  <si>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</si>
  <si>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</si>
  <si>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</si>
  <si>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</si>
  <si>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</si>
  <si>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</si>
  <si>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</si>
  <si>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</si>
  <si>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</si>
  <si>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</si>
  <si>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</si>
  <si>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</si>
  <si>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</si>
  <si>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</si>
  <si>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</si>
  <si>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</si>
  <si>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</si>
  <si>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</si>
  <si>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</si>
  <si>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</si>
  <si>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</si>
  <si>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</si>
  <si>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</si>
  <si>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</si>
  <si>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</si>
  <si>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</si>
  <si>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</si>
  <si>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</si>
  <si>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</si>
  <si>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</si>
  <si>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</si>
  <si>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</si>
  <si>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</si>
  <si>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</si>
  <si>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</si>
  <si>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</si>
  <si>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</si>
  <si>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</si>
  <si>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</si>
  <si>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</si>
  <si>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</si>
  <si>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</si>
  <si>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</si>
  <si>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</si>
  <si>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</si>
  <si>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</si>
  <si>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</si>
  <si>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</si>
  <si>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</si>
  <si>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</si>
  <si>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</si>
  <si>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</si>
  <si>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</si>
  <si>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</si>
  <si>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</si>
  <si>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</si>
  <si>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</si>
  <si>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</si>
  <si>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</si>
  <si>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</si>
  <si>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</si>
  <si>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</si>
  <si>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</si>
  <si>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</si>
  <si>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</si>
  <si>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</si>
  <si>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</si>
  <si>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</si>
  <si>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</si>
  <si>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</si>
  <si>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</si>
  <si>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</si>
  <si>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</si>
  <si>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</si>
  <si>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</si>
  <si>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</si>
  <si>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</si>
  <si>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</si>
  <si>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</si>
  <si>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</si>
  <si>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</si>
  <si>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</si>
  <si>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</si>
  <si>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</si>
  <si>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</si>
  <si>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</si>
  <si>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</si>
  <si>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</si>
  <si>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</si>
  <si>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</si>
  <si>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</si>
  <si>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</si>
  <si>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</si>
  <si>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</si>
  <si>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</si>
  <si>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</si>
  <si>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</si>
  <si>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</si>
  <si>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</si>
  <si>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</si>
  <si>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</si>
  <si>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</si>
  <si>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</si>
  <si>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</si>
  <si>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</si>
  <si>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</si>
  <si>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</si>
  <si>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</si>
  <si>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</si>
  <si>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</si>
  <si>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</si>
  <si>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</si>
  <si>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</si>
  <si>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</si>
  <si>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</si>
  <si>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</si>
  <si>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</si>
  <si>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</si>
  <si>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</si>
  <si>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</si>
  <si>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</si>
  <si>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</si>
  <si>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</si>
  <si>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</si>
  <si>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</si>
  <si>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</si>
  <si>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</si>
  <si>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</si>
  <si>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</si>
  <si>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</si>
  <si>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</si>
  <si>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</si>
  <si>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</si>
  <si>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</si>
  <si>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</si>
  <si>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</si>
  <si>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</si>
  <si>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</si>
  <si>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</si>
  <si>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</si>
  <si>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</si>
  <si>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</si>
  <si>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</si>
  <si>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</si>
  <si>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</si>
  <si>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</si>
  <si>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</si>
  <si>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</si>
  <si>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</si>
  <si>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</si>
  <si>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</si>
  <si>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</si>
  <si>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</si>
  <si>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</si>
  <si>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</si>
  <si>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</si>
  <si>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</si>
  <si>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</si>
  <si>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</si>
  <si>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</si>
  <si>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</si>
  <si>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</si>
  <si>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</si>
  <si>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</si>
  <si>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</si>
  <si>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</si>
  <si>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</si>
  <si>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</si>
  <si>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</si>
  <si>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</si>
  <si>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</si>
  <si>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</si>
  <si>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</si>
  <si>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</si>
  <si>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</si>
  <si>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</si>
  <si>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</si>
  <si>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</si>
  <si>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</si>
  <si>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</si>
  <si>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</si>
  <si>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</si>
  <si>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</si>
  <si>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</si>
  <si>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</si>
  <si>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</si>
  <si>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</si>
  <si>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</si>
  <si>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</si>
  <si>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</si>
  <si>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</si>
  <si>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</si>
  <si>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</si>
  <si>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</si>
  <si>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</si>
  <si>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</si>
  <si>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</si>
  <si>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</si>
  <si>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</si>
  <si>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</si>
  <si>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</si>
  <si>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</si>
  <si>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</si>
  <si>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</si>
  <si>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</si>
  <si>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</si>
  <si>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</si>
  <si>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</si>
  <si>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</si>
  <si>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</si>
  <si>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</si>
  <si>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</si>
  <si>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</si>
  <si>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</si>
  <si>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</si>
  <si>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</si>
  <si>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</si>
  <si>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</si>
  <si>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</si>
  <si>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</si>
  <si>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</si>
  <si>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</si>
  <si>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</si>
  <si>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</si>
  <si>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</si>
  <si>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</si>
  <si>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</si>
  <si>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</si>
  <si>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</si>
  <si>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</si>
  <si>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</si>
  <si>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</si>
  <si>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</si>
  <si>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</si>
  <si>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</si>
  <si>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</si>
  <si>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</si>
  <si>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</si>
  <si>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</si>
  <si>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</si>
  <si>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</si>
  <si>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</si>
  <si>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</si>
  <si>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</si>
  <si>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</si>
  <si>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</si>
  <si>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</si>
  <si>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</si>
  <si>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</si>
  <si>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</si>
  <si>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</si>
  <si>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</si>
  <si>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</si>
  <si>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</si>
  <si>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</si>
  <si>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</si>
  <si>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</si>
  <si>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</si>
  <si>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</si>
  <si>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</si>
  <si>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</si>
  <si>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</si>
  <si>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</si>
  <si>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</si>
  <si>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</si>
  <si>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</si>
  <si>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</si>
  <si>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</si>
  <si>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</si>
  <si>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</si>
  <si>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</si>
  <si>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</si>
  <si>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</si>
  <si>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</si>
  <si>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</si>
  <si>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</si>
  <si>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</si>
  <si>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</si>
  <si>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</si>
  <si>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</si>
  <si>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</si>
  <si>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</si>
  <si>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</si>
  <si>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</si>
  <si>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</si>
  <si>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</si>
  <si>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</si>
  <si>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</si>
  <si>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</si>
  <si>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</si>
  <si>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</si>
  <si>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</si>
  <si>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</si>
  <si>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</si>
  <si>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</si>
  <si>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</si>
  <si>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</si>
  <si>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</si>
  <si>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</si>
  <si>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</si>
  <si>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</si>
  <si>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</si>
  <si>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</si>
  <si>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</si>
  <si>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</si>
  <si>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</si>
  <si>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</si>
  <si>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</si>
  <si>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</si>
  <si>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</si>
  <si>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</si>
  <si>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</si>
  <si>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</si>
  <si>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</si>
  <si>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</si>
  <si>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</si>
  <si>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</si>
  <si>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</si>
  <si>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</si>
  <si>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</si>
  <si>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</si>
  <si>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</si>
  <si>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</si>
  <si>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</si>
  <si>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</si>
  <si>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</si>
  <si>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</si>
  <si>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</si>
  <si>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</si>
  <si>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</si>
  <si>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</si>
  <si>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</si>
  <si>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</si>
  <si>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</si>
  <si>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</si>
  <si>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</si>
  <si>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</si>
  <si>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</si>
  <si>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</si>
  <si>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</si>
  <si>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</si>
  <si>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</si>
  <si>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</si>
  <si>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</si>
  <si>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</si>
  <si>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</si>
  <si>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</si>
  <si>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</si>
  <si>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</si>
  <si>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</si>
  <si>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</si>
  <si>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</si>
  <si>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</si>
  <si>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</si>
  <si>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</si>
  <si>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</si>
  <si>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</si>
  <si>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</si>
  <si>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</si>
  <si>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</si>
  <si>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</si>
  <si>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</si>
  <si>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</si>
  <si>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</si>
  <si>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</si>
  <si>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</si>
  <si>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</si>
  <si>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</si>
  <si>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</si>
  <si>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</si>
  <si>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</si>
  <si>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</si>
  <si>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</si>
  <si>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</si>
  <si>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</si>
  <si>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</si>
  <si>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</si>
  <si>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</si>
  <si>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</si>
  <si>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</si>
  <si>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</si>
  <si>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</si>
  <si>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</si>
  <si>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</si>
  <si>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</si>
  <si>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</si>
  <si>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</si>
  <si>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</si>
  <si>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</si>
  <si>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</si>
  <si>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</si>
  <si>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</si>
  <si>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</si>
  <si>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</si>
  <si>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</si>
  <si>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</si>
  <si>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</si>
  <si>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</si>
  <si>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</si>
  <si>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</si>
  <si>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</si>
  <si>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</si>
  <si>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</si>
  <si>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</si>
  <si>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</si>
  <si>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</si>
  <si>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</si>
  <si>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</si>
  <si>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</si>
  <si>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</si>
  <si>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</si>
  <si>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</si>
  <si>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</si>
  <si>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</si>
  <si>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</si>
  <si>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</si>
  <si>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</si>
  <si>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</si>
  <si>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</si>
  <si>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</si>
  <si>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</si>
  <si>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</si>
  <si>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</si>
  <si>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</si>
  <si>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</si>
  <si>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</si>
  <si>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</si>
  <si>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</si>
  <si>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</si>
  <si>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</si>
  <si>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</si>
  <si>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</si>
  <si>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</si>
  <si>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</si>
  <si>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</si>
  <si>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</si>
  <si>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</si>
  <si>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</si>
  <si>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</si>
  <si>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</si>
  <si>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</si>
  <si>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</si>
  <si>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</si>
  <si>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</si>
  <si>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</si>
  <si>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</si>
  <si>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</si>
  <si>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</si>
  <si>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</si>
  <si>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</si>
  <si>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</si>
  <si>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</si>
  <si>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</si>
  <si>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</si>
  <si>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</si>
  <si>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</si>
  <si>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</si>
  <si>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</si>
  <si>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</si>
  <si>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</si>
  <si>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</si>
  <si>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</si>
  <si>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</si>
  <si>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</si>
  <si>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</si>
  <si>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</si>
  <si>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</si>
  <si>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</si>
  <si>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</si>
  <si>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</si>
  <si>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</si>
  <si>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</si>
  <si>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</si>
  <si>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</si>
  <si>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</si>
  <si>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</si>
  <si>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</si>
  <si>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</si>
  <si>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</si>
  <si>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</si>
  <si>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</si>
  <si>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</si>
  <si>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</si>
  <si>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</si>
  <si>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</si>
  <si>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</si>
  <si>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</si>
  <si>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</si>
  <si>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</si>
  <si>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</si>
  <si>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</si>
  <si>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</si>
  <si>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</si>
  <si>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</si>
  <si>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</si>
  <si>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</si>
  <si>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</si>
  <si>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</si>
  <si>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</si>
  <si>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</si>
  <si>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</si>
  <si>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</si>
  <si>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</si>
  <si>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</si>
  <si>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</si>
  <si>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</si>
  <si>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</si>
  <si>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</si>
  <si>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</si>
  <si>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</si>
  <si>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</si>
  <si>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</si>
  <si>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</si>
  <si>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</si>
  <si>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</si>
  <si>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</si>
  <si>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</si>
  <si>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</si>
  <si>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</si>
  <si>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</si>
  <si>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</si>
  <si>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</si>
  <si>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</si>
  <si>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</si>
  <si>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</si>
  <si>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</si>
  <si>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</si>
  <si>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</si>
  <si>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</si>
  <si>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</si>
  <si>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</si>
  <si>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</si>
  <si>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</si>
  <si>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</si>
  <si>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</si>
  <si>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</si>
  <si>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</si>
  <si>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</si>
  <si>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</si>
  <si>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</si>
  <si>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</si>
  <si>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</si>
  <si>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</si>
  <si>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</si>
  <si>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</si>
  <si>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</si>
  <si>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</si>
  <si>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</si>
  <si>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</si>
  <si>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</si>
  <si>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</si>
  <si>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</si>
  <si>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</si>
  <si>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</si>
  <si>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</si>
  <si>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</si>
  <si>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</si>
  <si>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</si>
  <si>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</si>
  <si>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</si>
  <si>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</si>
  <si>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</si>
  <si>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</si>
  <si>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</si>
  <si>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</si>
  <si>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</si>
  <si>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</si>
  <si>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</si>
  <si>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</si>
  <si>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</si>
  <si>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</si>
  <si>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</si>
  <si>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</si>
  <si>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</si>
  <si>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</si>
  <si>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</si>
  <si>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</si>
  <si>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</si>
  <si>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</si>
  <si>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</si>
  <si>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</si>
  <si>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</si>
  <si>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</si>
  <si>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</si>
  <si>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</si>
  <si>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</si>
  <si>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</si>
  <si>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</si>
  <si>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</si>
  <si>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</si>
  <si>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</si>
  <si>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</si>
  <si>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</si>
  <si>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</si>
  <si>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</si>
  <si>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</si>
  <si>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</si>
  <si>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</si>
  <si>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</si>
  <si>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</si>
  <si>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</si>
  <si>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</si>
  <si>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</si>
  <si>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</si>
  <si>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</si>
  <si>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</si>
  <si>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</si>
  <si>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</si>
  <si>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</si>
  <si>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</si>
  <si>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</si>
  <si>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</si>
  <si>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</si>
  <si>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</si>
  <si>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</si>
  <si>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</si>
  <si>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</si>
  <si>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</si>
  <si>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</si>
  <si>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</si>
  <si>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</si>
  <si>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</si>
  <si>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</si>
  <si>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</si>
  <si>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</si>
  <si>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</si>
  <si>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</si>
  <si>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</si>
  <si>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</si>
  <si>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</si>
  <si>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</si>
  <si>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</si>
  <si>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</si>
  <si>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</si>
  <si>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</si>
  <si>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</si>
  <si>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</si>
  <si>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</si>
  <si>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</si>
  <si>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</si>
  <si>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</si>
  <si>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</si>
  <si>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</si>
  <si>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</si>
  <si>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</si>
  <si>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</si>
  <si>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</si>
  <si>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</si>
  <si>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</si>
  <si>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</si>
  <si>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</si>
  <si>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</si>
  <si>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</si>
  <si>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</si>
  <si>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</si>
  <si>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</si>
  <si>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</si>
  <si>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</si>
  <si>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</si>
  <si>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</si>
  <si>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</si>
  <si>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</si>
  <si>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</si>
  <si>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</si>
  <si>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</si>
  <si>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</si>
  <si>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</si>
  <si>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</si>
  <si>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</si>
  <si>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</si>
  <si>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</si>
  <si>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</si>
  <si>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</si>
  <si>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</si>
  <si>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</si>
  <si>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</si>
  <si>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</si>
  <si>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</si>
  <si>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</si>
  <si>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</si>
  <si>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</si>
  <si>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</si>
  <si>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</si>
  <si>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</si>
  <si>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</si>
  <si>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</si>
  <si>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</si>
  <si>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</si>
  <si>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</si>
  <si>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</si>
  <si>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</si>
  <si>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</si>
  <si>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</si>
  <si>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</si>
  <si>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</si>
  <si>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</si>
  <si>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</si>
  <si>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</si>
  <si>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</si>
  <si>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</si>
  <si>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</si>
  <si>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</si>
  <si>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</si>
  <si>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</si>
  <si>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</si>
  <si>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</si>
  <si>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</si>
  <si>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</si>
  <si>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</si>
  <si>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</si>
  <si>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</si>
  <si>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</si>
  <si>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</si>
  <si>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</si>
  <si>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</si>
  <si>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</si>
  <si>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</si>
  <si>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</si>
  <si>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</si>
  <si>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</si>
  <si>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</si>
  <si>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</si>
  <si>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</si>
  <si>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</si>
  <si>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</si>
  <si>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</si>
  <si>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</si>
  <si>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</si>
  <si>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</si>
  <si>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</si>
  <si>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</si>
  <si>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</si>
  <si>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</si>
  <si>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</si>
  <si>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</si>
  <si>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</si>
  <si>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</si>
  <si>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</si>
  <si>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</si>
  <si>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</si>
  <si>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</si>
  <si>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</si>
  <si>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</si>
  <si>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</si>
  <si>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</si>
  <si>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</si>
  <si>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</si>
  <si>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</si>
  <si>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</si>
  <si>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</si>
  <si>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</si>
  <si>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</si>
  <si>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</si>
  <si>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</si>
  <si>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</si>
  <si>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</si>
  <si>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</si>
  <si>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</si>
  <si>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</si>
  <si>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</si>
  <si>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</si>
  <si>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</si>
  <si>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</si>
  <si>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</si>
  <si>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</si>
  <si>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</si>
  <si>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</si>
  <si>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</si>
  <si>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</si>
  <si>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</si>
  <si>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</si>
  <si>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</si>
  <si>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</si>
  <si>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</si>
  <si>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</si>
  <si>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</si>
  <si>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</si>
  <si>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</si>
  <si>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</si>
  <si>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</si>
  <si>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</si>
  <si>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</si>
  <si>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</si>
  <si>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</si>
  <si>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</si>
  <si>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</si>
  <si>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</si>
  <si>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</si>
  <si>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</si>
  <si>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</si>
  <si>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</si>
  <si>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</si>
  <si>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</si>
  <si>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</si>
  <si>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</si>
  <si>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</si>
  <si>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</si>
  <si>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</si>
  <si>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</si>
  <si>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</si>
  <si>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</si>
  <si>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</si>
  <si>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</si>
  <si>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</si>
  <si>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</si>
  <si>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</si>
  <si>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</si>
  <si>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</si>
  <si>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</si>
  <si>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</si>
  <si>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</si>
  <si>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</si>
  <si>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</si>
  <si>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</si>
  <si>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</si>
  <si>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</si>
  <si>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</si>
  <si>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</si>
  <si>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</si>
  <si>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</si>
  <si>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</si>
  <si>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</si>
  <si>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</si>
  <si>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</si>
  <si>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</si>
  <si>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</si>
  <si>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</si>
  <si>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</si>
  <si>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</si>
  <si>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</si>
  <si>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</si>
  <si>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</si>
  <si>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</si>
  <si>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</si>
  <si>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</si>
  <si>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</si>
  <si>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</si>
  <si>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</si>
  <si>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</si>
  <si>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</si>
  <si>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</si>
  <si>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</si>
  <si>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</si>
  <si>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</si>
  <si>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</si>
  <si>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</si>
  <si>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</si>
  <si>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</si>
  <si>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</si>
  <si>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</si>
  <si>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</si>
  <si>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</si>
  <si>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</si>
  <si>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</si>
  <si>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</si>
  <si>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</si>
  <si>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</si>
  <si>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</si>
  <si>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</si>
  <si>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</si>
  <si>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</si>
  <si>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</si>
  <si>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</si>
  <si>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</si>
  <si>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</si>
  <si>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</si>
  <si>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</si>
  <si>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</si>
  <si>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</si>
  <si>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</si>
  <si>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</si>
  <si>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</si>
  <si>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</si>
  <si>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</si>
  <si>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</si>
  <si>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</si>
  <si>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</si>
  <si>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</si>
  <si>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</si>
  <si>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</si>
  <si>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</si>
  <si>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</si>
  <si>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</si>
  <si>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</si>
  <si>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</si>
  <si>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</si>
  <si>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</si>
  <si>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</si>
  <si>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</si>
  <si>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</si>
  <si>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</si>
  <si>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</si>
  <si>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</si>
  <si>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</si>
  <si>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</si>
  <si>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</si>
  <si>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</si>
  <si>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</si>
  <si>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</si>
  <si>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</si>
  <si>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</si>
  <si>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</si>
  <si>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</si>
  <si>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</si>
  <si>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</si>
  <si>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</si>
  <si>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</si>
  <si>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</si>
  <si>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</si>
  <si>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</si>
  <si>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</si>
  <si>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</si>
  <si>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</si>
  <si>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</si>
  <si>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</si>
  <si>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</si>
  <si>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</si>
  <si>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</si>
  <si>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</si>
  <si>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</si>
  <si>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</si>
  <si>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</si>
  <si>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</si>
  <si>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</si>
  <si>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</si>
  <si>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</si>
  <si>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</si>
  <si>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</si>
  <si>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</si>
  <si>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</si>
  <si>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</si>
  <si>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</si>
  <si>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</si>
  <si>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</si>
  <si>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</si>
  <si>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</si>
  <si>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</si>
  <si>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</si>
  <si>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</si>
  <si>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</si>
  <si>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</si>
  <si>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</si>
  <si>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</si>
  <si>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</si>
  <si>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</si>
  <si>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</si>
  <si>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</si>
  <si>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</si>
  <si>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</si>
  <si>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</si>
  <si>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</si>
  <si>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</si>
  <si>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</si>
  <si>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</si>
  <si>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</si>
  <si>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</si>
  <si>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</si>
  <si>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</si>
  <si>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</si>
  <si>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</si>
  <si>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</si>
  <si>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</si>
  <si>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</si>
  <si>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</si>
  <si>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</si>
  <si>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</si>
  <si>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</si>
  <si>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</si>
  <si>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</si>
  <si>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</si>
  <si>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</si>
  <si>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</si>
  <si>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</si>
  <si>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</si>
  <si>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</si>
  <si>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</si>
  <si>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</si>
  <si>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</si>
  <si>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</si>
  <si>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</si>
  <si>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</si>
  <si>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</si>
  <si>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</si>
  <si>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</si>
  <si>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</si>
  <si>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</si>
  <si>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</si>
  <si>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</si>
  <si>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</si>
  <si>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</si>
  <si>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</si>
  <si>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</si>
  <si>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</si>
  <si>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</si>
  <si>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</si>
  <si>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</si>
  <si>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</si>
  <si>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</si>
  <si>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</si>
  <si>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</si>
  <si>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</si>
  <si>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</si>
  <si>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</si>
  <si>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</si>
  <si>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</si>
  <si>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</si>
  <si>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</si>
  <si>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</si>
  <si>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</si>
  <si>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</si>
  <si>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</si>
  <si>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</si>
  <si>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</si>
  <si>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</si>
  <si>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</si>
  <si>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</si>
  <si>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</si>
  <si>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</si>
  <si>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</si>
  <si>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</si>
  <si>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</si>
  <si>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</si>
  <si>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</si>
  <si>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</si>
  <si>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</si>
  <si>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</si>
  <si>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</si>
  <si>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</si>
  <si>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</si>
  <si>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</si>
  <si>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</si>
  <si>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</si>
  <si>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</si>
  <si>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</si>
  <si>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</si>
  <si>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</si>
  <si>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</si>
  <si>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</si>
  <si>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</si>
  <si>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</si>
  <si>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</si>
  <si>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</si>
  <si>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</si>
  <si>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</si>
  <si>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</si>
  <si>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</si>
  <si>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</si>
  <si>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</si>
  <si>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</si>
  <si>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</si>
  <si>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</si>
  <si>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</si>
  <si>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</si>
  <si>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</si>
  <si>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</si>
  <si>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</si>
  <si>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</si>
  <si>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</si>
  <si>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</si>
  <si>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</si>
  <si>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</si>
  <si>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</si>
  <si>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</si>
  <si>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</si>
  <si>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</si>
  <si>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</si>
  <si>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</si>
  <si>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</si>
  <si>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</si>
  <si>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</si>
  <si>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</si>
  <si>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</si>
  <si>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</si>
  <si>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</si>
  <si>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</si>
  <si>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</si>
  <si>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</si>
  <si>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</si>
  <si>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</si>
  <si>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</si>
  <si>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</si>
  <si>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</si>
  <si>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</si>
  <si>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</si>
  <si>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</si>
  <si>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</si>
  <si>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</si>
  <si>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</si>
  <si>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</si>
  <si>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</si>
  <si>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</si>
  <si>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</si>
  <si>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</si>
  <si>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</si>
  <si>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</si>
  <si>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</si>
  <si>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</si>
  <si>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</si>
  <si>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</si>
  <si>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</si>
  <si>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</si>
  <si>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</si>
  <si>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</si>
  <si>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</si>
  <si>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</si>
  <si>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</si>
  <si>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</si>
  <si>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</si>
  <si>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</si>
  <si>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</si>
  <si>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</si>
  <si>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</si>
  <si>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</si>
  <si>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</si>
  <si>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</si>
  <si>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</si>
  <si>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</si>
  <si>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</si>
  <si>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</si>
  <si>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</si>
  <si>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</si>
  <si>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</si>
  <si>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</si>
  <si>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</si>
  <si>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</si>
  <si>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</si>
  <si>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</si>
  <si>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</si>
  <si>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</si>
  <si>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</si>
  <si>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</si>
  <si>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</si>
  <si>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</si>
  <si>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</si>
  <si>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</si>
  <si>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</si>
  <si>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</si>
  <si>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</si>
  <si>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</si>
  <si>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</si>
  <si>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</si>
  <si>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</si>
  <si>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</si>
  <si>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</si>
  <si>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</si>
  <si>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</si>
  <si>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</si>
  <si>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</si>
  <si>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</si>
  <si>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</si>
  <si>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</si>
  <si>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</si>
  <si>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</si>
  <si>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</si>
  <si>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</si>
  <si>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</si>
  <si>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</si>
  <si>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</si>
  <si>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</si>
  <si>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</si>
  <si>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</si>
  <si>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</si>
  <si>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</si>
  <si>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</si>
  <si>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</si>
  <si>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</si>
  <si>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</si>
  <si>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</si>
  <si>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</si>
  <si>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</si>
  <si>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</si>
  <si>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</si>
  <si>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</si>
  <si>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</si>
  <si>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</si>
  <si>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</si>
  <si>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</si>
  <si>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</si>
  <si>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</si>
  <si>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</si>
  <si>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</si>
  <si>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</si>
  <si>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</si>
  <si>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</si>
  <si>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</si>
  <si>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</si>
  <si>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</si>
  <si>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</si>
  <si>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</si>
  <si>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</si>
  <si>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</si>
  <si>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</si>
  <si>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</si>
  <si>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</si>
  <si>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</si>
  <si>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</si>
  <si>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</si>
  <si>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</si>
  <si>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</si>
  <si>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</si>
  <si>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</si>
  <si>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</si>
  <si>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</si>
  <si>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</si>
  <si>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</si>
  <si>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</si>
  <si>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</si>
  <si>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</si>
  <si>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</si>
  <si>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</si>
  <si>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</si>
  <si>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</si>
  <si>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</si>
  <si>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</si>
  <si>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</si>
  <si>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</si>
  <si>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</si>
  <si>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</si>
  <si>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</si>
  <si>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</si>
  <si>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</si>
  <si>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</si>
  <si>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</si>
  <si>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</si>
  <si>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</si>
  <si>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</si>
  <si>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</si>
  <si>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</si>
  <si>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</si>
  <si>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</si>
  <si>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</si>
  <si>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</si>
  <si>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</si>
  <si>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</si>
  <si>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</si>
  <si>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</si>
  <si>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</si>
  <si>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</si>
  <si>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</si>
  <si>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</si>
  <si>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</si>
  <si>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</si>
  <si>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</si>
  <si>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</si>
  <si>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</si>
  <si>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</si>
  <si>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</si>
  <si>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</si>
  <si>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</si>
  <si>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</si>
  <si>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</si>
  <si>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</si>
  <si>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</si>
  <si>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</si>
  <si>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</si>
  <si>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</si>
  <si>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</si>
  <si>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</si>
  <si>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</si>
  <si>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</si>
  <si>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</si>
  <si>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</si>
  <si>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</si>
  <si>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</si>
  <si>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</si>
  <si>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</si>
  <si>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</si>
  <si>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</si>
  <si>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</si>
  <si>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</si>
  <si>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</si>
  <si>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</si>
  <si>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</si>
  <si>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</si>
  <si>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</si>
  <si>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</si>
  <si>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</si>
  <si>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</si>
  <si>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</si>
  <si>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</si>
  <si>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</si>
  <si>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</si>
  <si>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</si>
  <si>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</si>
  <si>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</si>
  <si>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</si>
  <si>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</si>
  <si>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</si>
  <si>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</si>
  <si>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</si>
  <si>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</si>
  <si>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</si>
  <si>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</si>
  <si>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</si>
  <si>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</si>
  <si>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</si>
  <si>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</si>
  <si>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</si>
  <si>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</si>
  <si>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</si>
  <si>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</si>
  <si>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</si>
  <si>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</si>
  <si>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</si>
  <si>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</si>
  <si>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</si>
  <si>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</si>
  <si>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</si>
  <si>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</si>
  <si>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</si>
  <si>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</si>
  <si>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</si>
  <si>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</si>
  <si>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</si>
  <si>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</si>
  <si>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</si>
  <si>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</si>
  <si>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</si>
  <si>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</si>
  <si>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</si>
  <si>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</si>
  <si>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</si>
  <si>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</si>
  <si>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</si>
  <si>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</si>
  <si>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</si>
  <si>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</si>
  <si>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</si>
  <si>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</si>
  <si>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</si>
  <si>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</si>
  <si>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</si>
  <si>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</si>
  <si>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</si>
  <si>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</si>
  <si>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</si>
  <si>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</si>
  <si>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</si>
  <si>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</si>
  <si>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</si>
  <si>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</si>
  <si>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</si>
  <si>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</si>
  <si>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</si>
  <si>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</si>
  <si>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</si>
  <si>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</si>
  <si>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</si>
  <si>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</si>
  <si>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</si>
  <si>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</si>
  <si>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</si>
  <si>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</si>
  <si>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</si>
  <si>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</si>
  <si>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</si>
  <si>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</si>
  <si>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</si>
  <si>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</si>
  <si>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</si>
  <si>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</si>
  <si>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</si>
  <si>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</si>
  <si>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</si>
  <si>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</si>
  <si>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</si>
  <si>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</si>
  <si>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</si>
  <si>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</si>
  <si>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</si>
  <si>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</si>
  <si>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</si>
  <si>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</si>
  <si>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</si>
  <si>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</si>
  <si>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</si>
  <si>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</si>
  <si>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</si>
  <si>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</si>
  <si>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</si>
  <si>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</si>
  <si>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</si>
  <si>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</si>
  <si>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</si>
  <si>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</si>
  <si>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</si>
  <si>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</si>
  <si>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</si>
  <si>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</si>
  <si>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</si>
  <si>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</si>
  <si>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</si>
  <si>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</si>
  <si>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</si>
  <si>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</si>
  <si>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</si>
  <si>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</si>
  <si>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</si>
  <si>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</si>
  <si>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</si>
  <si>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</si>
  <si>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</si>
  <si>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</si>
  <si>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</si>
  <si>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</si>
  <si>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</si>
  <si>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</si>
  <si>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</si>
  <si>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</si>
  <si>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</si>
  <si>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</si>
  <si>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</si>
  <si>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</si>
  <si>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</si>
  <si>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</si>
  <si>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</si>
  <si>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</si>
  <si>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</si>
  <si>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</si>
  <si>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</si>
  <si>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</si>
  <si>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</si>
  <si>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</si>
  <si>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</si>
  <si>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</si>
  <si>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</si>
  <si>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</si>
  <si>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</si>
  <si>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</si>
  <si>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</si>
  <si>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</si>
  <si>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</si>
  <si>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</si>
  <si>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</si>
  <si>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</si>
  <si>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</si>
  <si>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</si>
  <si>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</si>
  <si>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</si>
  <si>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</si>
  <si>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</si>
  <si>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</si>
  <si>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</si>
  <si>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</si>
  <si>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</si>
  <si>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</si>
  <si>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</si>
  <si>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</si>
  <si>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</si>
  <si>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</si>
  <si>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</si>
  <si>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</si>
  <si>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</si>
  <si>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</si>
  <si>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</si>
  <si>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</si>
  <si>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</si>
  <si>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</si>
  <si>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</si>
  <si>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</si>
  <si>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</si>
  <si>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</si>
  <si>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</si>
  <si>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</si>
  <si>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</si>
  <si>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</si>
  <si>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</si>
  <si>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</si>
  <si>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</si>
  <si>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</si>
  <si>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</si>
  <si>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</si>
  <si>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</si>
  <si>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</si>
  <si>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</si>
  <si>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</si>
  <si>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</si>
  <si>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</si>
  <si>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</si>
  <si>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</si>
  <si>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</si>
  <si>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</si>
  <si>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</si>
  <si>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</si>
  <si>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</si>
  <si>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</si>
  <si>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</si>
  <si>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</si>
  <si>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</si>
  <si>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</si>
  <si>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</si>
  <si>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</si>
  <si>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</si>
  <si>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</si>
  <si>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</si>
  <si>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</si>
  <si>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</si>
  <si>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</si>
  <si>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</si>
  <si>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</si>
  <si>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</si>
  <si>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</si>
  <si>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</si>
  <si>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</si>
  <si>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</si>
  <si>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</si>
  <si>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</si>
  <si>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</si>
  <si>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</si>
  <si>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</si>
  <si>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</si>
  <si>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</si>
  <si>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</si>
  <si>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</si>
  <si>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</si>
  <si>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</si>
  <si>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</si>
  <si>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</si>
  <si>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</si>
  <si>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</si>
  <si>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</si>
  <si>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</si>
  <si>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</si>
  <si>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</si>
  <si>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</si>
  <si>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</si>
  <si>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</si>
  <si>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</si>
  <si>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</si>
  <si>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</si>
  <si>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</si>
  <si>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</si>
  <si>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</si>
  <si>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</si>
  <si>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</si>
  <si>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</si>
  <si>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</si>
  <si>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</si>
  <si>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</si>
  <si>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</si>
  <si>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</si>
  <si>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</si>
  <si>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</si>
  <si>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</si>
  <si>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</si>
  <si>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</si>
  <si>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</si>
  <si>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</si>
  <si>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</si>
  <si>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</si>
  <si>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</si>
  <si>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</si>
  <si>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</si>
  <si>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</si>
  <si>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</si>
  <si>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</si>
  <si>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</si>
  <si>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</si>
  <si>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</si>
  <si>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</si>
  <si>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</si>
  <si>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</si>
  <si>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</si>
  <si>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</si>
  <si>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</si>
  <si>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</si>
  <si>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</si>
  <si>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</si>
  <si>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</si>
  <si>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</si>
  <si>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</si>
  <si>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</si>
  <si>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</si>
  <si>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</si>
  <si>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</si>
  <si>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</si>
  <si>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</si>
  <si>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</si>
  <si>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</si>
  <si>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</si>
  <si>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</si>
  <si>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</si>
  <si>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</si>
  <si>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</si>
  <si>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</si>
  <si>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</si>
  <si>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</si>
  <si>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</si>
  <si>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</si>
  <si>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</si>
  <si>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</si>
  <si>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</si>
  <si>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</si>
  <si>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</si>
  <si>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</si>
  <si>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</si>
  <si>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</si>
  <si>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</si>
  <si>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</si>
  <si>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</si>
  <si>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</si>
  <si>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</si>
  <si>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</si>
  <si>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</si>
  <si>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</si>
  <si>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</si>
  <si>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</si>
  <si>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</si>
  <si>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</si>
  <si>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</si>
  <si>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</si>
  <si>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</si>
  <si>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</si>
  <si>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</si>
  <si>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</si>
  <si>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</si>
  <si>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</si>
  <si>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</si>
  <si>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</si>
  <si>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</si>
  <si>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</si>
  <si>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</si>
  <si>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</si>
  <si>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</si>
  <si>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</si>
  <si>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</si>
  <si>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</si>
  <si>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</si>
  <si>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</si>
  <si>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</si>
  <si>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</si>
  <si>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</si>
  <si>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</si>
  <si>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</si>
  <si>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</si>
  <si>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</si>
  <si>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</si>
  <si>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</si>
  <si>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</si>
  <si>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</si>
  <si>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</si>
  <si>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</si>
  <si>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</si>
  <si>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</si>
  <si>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</si>
  <si>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</si>
  <si>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</si>
  <si>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</si>
  <si>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</si>
  <si>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</si>
  <si>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</si>
  <si>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</si>
  <si>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</si>
  <si>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</si>
  <si>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</si>
  <si>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</si>
  <si>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</si>
  <si>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</si>
  <si>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</si>
  <si>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</si>
  <si>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</si>
  <si>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</si>
  <si>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</si>
  <si>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</si>
  <si>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</si>
  <si>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</si>
  <si>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</si>
  <si>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</si>
  <si>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</si>
  <si>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</si>
  <si>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</si>
  <si>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</si>
  <si>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</si>
  <si>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</si>
  <si>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</si>
  <si>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</si>
  <si>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</si>
  <si>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</si>
  <si>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</si>
  <si>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</si>
  <si>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</si>
  <si>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</si>
  <si>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</si>
  <si>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</si>
  <si>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</si>
  <si>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</si>
  <si>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</si>
  <si>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</si>
  <si>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</si>
  <si>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</si>
  <si>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</si>
  <si>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</si>
  <si>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</si>
  <si>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</si>
  <si>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</si>
  <si>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</si>
  <si>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</si>
  <si>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</si>
  <si>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</si>
  <si>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</si>
  <si>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</si>
  <si>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</si>
  <si>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</si>
  <si>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</si>
  <si>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</si>
  <si>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</si>
  <si>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</si>
  <si>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</si>
  <si>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</si>
  <si>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</si>
  <si>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</si>
  <si>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</si>
  <si>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</si>
  <si>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</si>
  <si>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</si>
  <si>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</si>
  <si>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</si>
  <si>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</si>
  <si>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</si>
  <si>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</si>
  <si>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</si>
  <si>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</si>
  <si>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</si>
  <si>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</si>
  <si>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</si>
  <si>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</si>
  <si>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</si>
  <si>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</si>
  <si>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</si>
  <si>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</si>
  <si>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</si>
  <si>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</si>
  <si>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</si>
  <si>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</si>
  <si>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</si>
  <si>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</si>
  <si>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</si>
  <si>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</si>
  <si>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</si>
  <si>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</si>
  <si>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</si>
  <si>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</si>
  <si>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</si>
  <si>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</si>
  <si>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</si>
  <si>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</si>
  <si>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</si>
  <si>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</si>
  <si>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</si>
  <si>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</si>
  <si>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</si>
  <si>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</si>
  <si>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</si>
  <si>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</si>
  <si>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</si>
  <si>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</si>
  <si>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</si>
  <si>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</si>
  <si>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</si>
  <si>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</si>
  <si>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</si>
  <si>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</si>
  <si>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</si>
  <si>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</si>
  <si>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</si>
  <si>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</si>
  <si>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</si>
  <si>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</si>
  <si>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</si>
  <si>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</si>
  <si>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</si>
  <si>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</si>
  <si>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</si>
  <si>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</si>
  <si>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</si>
  <si>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</si>
  <si>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</si>
  <si>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</si>
  <si>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</si>
  <si>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</si>
  <si>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</si>
  <si>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</si>
  <si>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</si>
  <si>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</si>
  <si>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</si>
  <si>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</si>
  <si>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</si>
  <si>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</si>
  <si>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</si>
  <si>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</si>
  <si>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</si>
  <si>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</si>
  <si>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</si>
  <si>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</si>
  <si>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</si>
  <si>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</si>
  <si>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</si>
  <si>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</si>
  <si>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</si>
  <si>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</si>
  <si>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</si>
  <si>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</si>
  <si>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</si>
  <si>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</si>
  <si>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</si>
  <si>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</si>
  <si>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</si>
  <si>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</si>
  <si>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</si>
  <si>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</si>
  <si>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</si>
  <si>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</si>
  <si>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</si>
  <si>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</si>
  <si>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</si>
  <si>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</si>
  <si>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</si>
  <si>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</si>
  <si>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</si>
  <si>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</si>
  <si>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</si>
  <si>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</si>
  <si>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</si>
  <si>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</si>
  <si>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</si>
  <si>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</si>
  <si>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</si>
  <si>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</si>
  <si>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</si>
  <si>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</si>
  <si>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</si>
  <si>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</si>
  <si>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</si>
  <si>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</si>
  <si>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</si>
  <si>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</si>
  <si>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</si>
  <si>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</si>
  <si>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</si>
  <si>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</si>
  <si>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</si>
  <si>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</si>
  <si>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</si>
  <si>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</si>
  <si>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</si>
  <si>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</si>
  <si>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</si>
  <si>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</si>
  <si>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</si>
  <si>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</si>
  <si>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</si>
  <si>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</si>
  <si>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</si>
  <si>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</si>
  <si>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</si>
  <si>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</si>
  <si>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</si>
  <si>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</si>
  <si>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</si>
  <si>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</si>
  <si>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</si>
  <si>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</si>
  <si>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</si>
  <si>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</si>
  <si>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</si>
  <si>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</si>
  <si>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</si>
  <si>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</si>
  <si>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</si>
  <si>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</si>
  <si>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</si>
  <si>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</si>
  <si>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</si>
  <si>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</si>
  <si>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</si>
  <si>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</si>
  <si>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</si>
  <si>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</si>
  <si>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</si>
  <si>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</si>
  <si>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</si>
  <si>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</si>
  <si>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</si>
  <si>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</si>
  <si>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</si>
  <si>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</si>
  <si>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</si>
  <si>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</si>
  <si>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</si>
  <si>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</si>
  <si>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</si>
  <si>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</si>
  <si>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</si>
  <si>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</si>
  <si>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</si>
  <si>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</si>
  <si>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</si>
  <si>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</si>
  <si>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</si>
  <si>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</si>
  <si>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</si>
  <si>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</si>
  <si>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</si>
  <si>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</si>
  <si>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</si>
  <si>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</si>
  <si>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</si>
  <si>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</si>
  <si>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</si>
  <si>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</si>
  <si>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</si>
  <si>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</si>
  <si>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</si>
  <si>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</si>
  <si>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</si>
  <si>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</si>
  <si>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</si>
  <si>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</si>
  <si>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</si>
  <si>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</si>
  <si>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</si>
  <si>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</si>
  <si>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</si>
  <si>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</si>
  <si>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</si>
  <si>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</si>
  <si>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</si>
  <si>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</si>
  <si>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</si>
  <si>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</si>
  <si>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</si>
  <si>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</si>
  <si>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</si>
  <si>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</si>
  <si>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</si>
  <si>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</si>
  <si>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</si>
  <si>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</si>
  <si>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</si>
  <si>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</si>
  <si>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</si>
  <si>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</si>
  <si>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</si>
  <si>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</si>
  <si>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</si>
  <si>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</si>
  <si>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</si>
  <si>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</si>
  <si>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</si>
  <si>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</si>
  <si>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</si>
  <si>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</si>
  <si>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</si>
  <si>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</si>
  <si>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</si>
  <si>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</si>
  <si>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</si>
  <si>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</si>
  <si>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</si>
  <si>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</si>
  <si>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</si>
  <si>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</si>
  <si>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</si>
  <si>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</si>
  <si>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</si>
  <si>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</si>
  <si>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</si>
  <si>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</si>
  <si>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</si>
  <si>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</si>
  <si>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</si>
  <si>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</si>
  <si>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</si>
  <si>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</si>
  <si>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</si>
  <si>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</si>
  <si>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</si>
  <si>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</si>
  <si>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</si>
  <si>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</si>
  <si>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</si>
  <si>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</si>
  <si>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</si>
  <si>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</si>
  <si>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</si>
  <si>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</si>
  <si>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</si>
  <si>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</si>
  <si>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</si>
  <si>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</si>
  <si>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</si>
  <si>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</si>
  <si>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</si>
  <si>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</si>
  <si>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</si>
  <si>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</si>
  <si>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</si>
  <si>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</si>
  <si>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</si>
  <si>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</si>
  <si>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</si>
  <si>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</si>
  <si>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</si>
  <si>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</si>
  <si>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</si>
  <si>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</si>
  <si>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</si>
  <si>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</si>
  <si>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</si>
  <si>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</si>
  <si>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</si>
  <si>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</si>
  <si>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</si>
  <si>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</si>
  <si>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</si>
  <si>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</si>
  <si>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</si>
  <si>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</si>
  <si>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</si>
  <si>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</si>
  <si>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</si>
  <si>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</si>
  <si>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</si>
  <si>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</si>
  <si>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</si>
  <si>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</si>
  <si>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</si>
  <si>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</si>
  <si>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</si>
  <si>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</si>
  <si>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</si>
  <si>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</si>
  <si>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</si>
  <si>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</si>
  <si>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</si>
  <si>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</si>
  <si>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</si>
  <si>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</si>
  <si>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</si>
  <si>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</si>
  <si>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</si>
  <si>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</si>
  <si>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</si>
  <si>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</si>
  <si>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</si>
  <si>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</si>
  <si>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</si>
  <si>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</si>
  <si>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</si>
  <si>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</si>
  <si>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</si>
  <si>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</si>
  <si>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</si>
  <si>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</si>
  <si>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</si>
  <si>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</si>
  <si>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</si>
  <si>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</si>
  <si>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</si>
  <si>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</si>
  <si>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</si>
  <si>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</si>
  <si>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</si>
  <si>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</si>
  <si>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</si>
  <si>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</si>
  <si>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</si>
  <si>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</si>
  <si>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</si>
  <si>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</si>
  <si>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</si>
  <si>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</si>
  <si>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</si>
  <si>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</si>
  <si>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</si>
  <si>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</si>
  <si>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</si>
  <si>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</si>
  <si>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</si>
  <si>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</si>
  <si>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</si>
  <si>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</si>
  <si>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</si>
  <si>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</si>
  <si>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</si>
  <si>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</si>
  <si>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</si>
  <si>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</si>
  <si>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</si>
  <si>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</si>
  <si>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</si>
  <si>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</si>
  <si>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</si>
  <si>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</si>
  <si>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</si>
  <si>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</si>
  <si>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</si>
  <si>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</si>
  <si>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</si>
  <si>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</si>
  <si>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</si>
  <si>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</si>
  <si>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</si>
  <si>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</si>
  <si>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</si>
  <si>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</si>
  <si>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</si>
  <si>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</si>
  <si>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</si>
  <si>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</si>
  <si>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</si>
  <si>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</si>
  <si>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</si>
  <si>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</si>
  <si>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</si>
  <si>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</si>
  <si>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</si>
  <si>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</si>
  <si>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</si>
  <si>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</si>
  <si>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</si>
  <si>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</si>
  <si>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</si>
  <si>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</si>
  <si>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</si>
  <si>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</si>
  <si>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</si>
  <si>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</si>
  <si>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</si>
  <si>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</si>
  <si>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</si>
  <si>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</si>
  <si>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</si>
  <si>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</si>
  <si>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</si>
  <si>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</si>
  <si>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</si>
  <si>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</si>
  <si>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</si>
  <si>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</si>
  <si>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</si>
  <si>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</si>
  <si>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</si>
  <si>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</si>
  <si>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</si>
  <si>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</si>
  <si>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</si>
  <si>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</si>
  <si>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</si>
  <si>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</si>
  <si>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</si>
  <si>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</si>
  <si>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</si>
  <si>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</si>
  <si>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</si>
  <si>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</si>
  <si>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</si>
  <si>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</si>
  <si>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</si>
  <si>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</si>
  <si>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</si>
  <si>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</si>
  <si>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</si>
  <si>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</si>
  <si>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</si>
  <si>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</si>
  <si>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</si>
  <si>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</si>
  <si>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</si>
  <si>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</si>
  <si>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</si>
  <si>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</si>
  <si>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</si>
  <si>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</si>
  <si>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</si>
  <si>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</si>
  <si>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</si>
  <si>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</si>
  <si>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</si>
  <si>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</si>
  <si>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</si>
  <si>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</si>
  <si>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</si>
  <si>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</si>
  <si>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</si>
  <si>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</si>
  <si>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</si>
  <si>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</si>
  <si>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</si>
  <si>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</si>
  <si>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</si>
  <si>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</si>
  <si>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</si>
  <si>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</si>
  <si>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</si>
  <si>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</si>
  <si>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</si>
  <si>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</si>
  <si>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</si>
  <si>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</si>
  <si>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</si>
  <si>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</si>
  <si>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</si>
  <si>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</si>
  <si>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</si>
  <si>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</si>
  <si>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</si>
  <si>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</si>
  <si>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</si>
  <si>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</si>
  <si>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</si>
  <si>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</si>
  <si>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</si>
  <si>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</si>
  <si>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</si>
  <si>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</si>
  <si>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</si>
  <si>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</si>
  <si>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</si>
  <si>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</si>
  <si>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</si>
  <si>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</si>
  <si>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</si>
  <si>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</si>
  <si>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</si>
  <si>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</si>
  <si>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</si>
  <si>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</si>
  <si>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</si>
  <si>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</si>
  <si>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</si>
  <si>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</si>
  <si>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</si>
  <si>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</si>
  <si>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</si>
  <si>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</si>
  <si>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</si>
  <si>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</si>
  <si>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</si>
  <si>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</si>
  <si>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</si>
  <si>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</si>
  <si>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</si>
  <si>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</si>
  <si>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</si>
  <si>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</si>
  <si>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</si>
  <si>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</si>
  <si>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</si>
  <si>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</si>
  <si>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</si>
  <si>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</si>
  <si>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</si>
  <si>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</si>
  <si>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</si>
  <si>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</si>
  <si>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</si>
  <si>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</si>
  <si>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</si>
  <si>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</si>
  <si>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</si>
  <si>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</si>
  <si>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</si>
  <si>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</si>
  <si>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</si>
  <si>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</si>
  <si>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</si>
  <si>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</si>
  <si>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</si>
  <si>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</si>
  <si>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</si>
  <si>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</si>
  <si>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</si>
  <si>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</si>
  <si>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</si>
  <si>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</si>
  <si>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</si>
  <si>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</si>
  <si>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</si>
  <si>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</si>
  <si>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</si>
  <si>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</si>
  <si>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</si>
  <si>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</si>
  <si>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</si>
  <si>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</si>
  <si>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</si>
  <si>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</si>
  <si>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</si>
  <si>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</si>
  <si>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</si>
  <si>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</si>
  <si>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</si>
  <si>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</si>
  <si>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</si>
  <si>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</si>
  <si>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</si>
  <si>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</si>
  <si>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</si>
  <si>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</si>
  <si>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</si>
  <si>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</si>
  <si>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</si>
  <si>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</si>
  <si>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</si>
  <si>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</si>
  <si>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</si>
  <si>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</si>
  <si>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</si>
  <si>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</si>
  <si>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</si>
  <si>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</si>
  <si>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</si>
  <si>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</si>
  <si>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</si>
  <si>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</si>
  <si>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</si>
  <si>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</si>
  <si>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</si>
  <si>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</si>
  <si>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</si>
  <si>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</si>
  <si>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</si>
  <si>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</si>
  <si>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</si>
  <si>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</si>
  <si>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</si>
  <si>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</si>
  <si>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</si>
  <si>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</si>
  <si>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</si>
  <si>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</si>
  <si>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</si>
  <si>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</si>
  <si>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</si>
  <si>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</si>
  <si>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</si>
  <si>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</si>
  <si>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</si>
  <si>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</si>
  <si>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</si>
  <si>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</si>
  <si>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</si>
  <si>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</si>
  <si>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</si>
  <si>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</si>
  <si>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</si>
  <si>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</si>
  <si>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</si>
  <si>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</si>
  <si>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</si>
  <si>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</si>
  <si>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</si>
  <si>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</si>
  <si>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</si>
  <si>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</si>
  <si>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</si>
  <si>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</si>
  <si>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</si>
  <si>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</si>
  <si>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</si>
  <si>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</si>
  <si>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</si>
  <si>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</si>
  <si>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</si>
  <si>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</si>
  <si>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</si>
  <si>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</si>
  <si>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</si>
  <si>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</si>
  <si>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</si>
  <si>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</si>
  <si>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</si>
  <si>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</si>
  <si>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</si>
  <si>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</si>
  <si>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</si>
  <si>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</si>
  <si>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</si>
  <si>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</si>
  <si>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</si>
  <si>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</si>
  <si>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</si>
  <si>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</si>
  <si>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</si>
  <si>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</si>
  <si>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</si>
  <si>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</si>
  <si>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</si>
  <si>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</si>
  <si>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</si>
  <si>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</si>
  <si>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</si>
  <si>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</si>
  <si>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</si>
  <si>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</si>
  <si>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</si>
  <si>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</si>
  <si>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</si>
  <si>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</si>
  <si>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</si>
  <si>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</si>
  <si>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</si>
  <si>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</si>
  <si>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</si>
  <si>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</si>
  <si>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</si>
  <si>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</si>
  <si>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</si>
  <si>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</si>
  <si>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</si>
  <si>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</si>
  <si>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</si>
  <si>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</si>
  <si>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</si>
  <si>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</si>
  <si>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</si>
  <si>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</si>
  <si>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</si>
  <si>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</si>
  <si>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</si>
  <si>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</si>
  <si>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</si>
  <si>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</si>
  <si>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</si>
  <si>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</si>
  <si>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</si>
  <si>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</si>
  <si>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</si>
  <si>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</si>
  <si>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</si>
  <si>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</si>
  <si>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</si>
  <si>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</si>
  <si>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</si>
  <si>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</si>
  <si>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</si>
  <si>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</si>
  <si>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</si>
  <si>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</si>
  <si>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</si>
  <si>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</si>
  <si>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</si>
  <si>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</si>
  <si>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</si>
  <si>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</si>
  <si>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</si>
  <si>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</si>
  <si>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</si>
  <si>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</si>
  <si>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</si>
  <si>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</si>
  <si>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</si>
  <si>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</si>
  <si>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</si>
  <si>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</si>
  <si>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</si>
  <si>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</si>
  <si>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</si>
  <si>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</si>
  <si>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</si>
  <si>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</si>
  <si>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</si>
  <si>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</si>
  <si>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</si>
  <si>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</si>
  <si>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</si>
  <si>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</si>
  <si>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</si>
  <si>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</si>
  <si>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</si>
  <si>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</si>
  <si>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</si>
  <si>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</si>
  <si>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</si>
  <si>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</si>
  <si>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</si>
  <si>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</si>
  <si>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</si>
  <si>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</si>
  <si>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</si>
  <si>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</si>
  <si>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</si>
  <si>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</si>
  <si>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</si>
  <si>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</si>
  <si>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</si>
  <si>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</si>
  <si>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</si>
  <si>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</si>
  <si>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</si>
  <si>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</si>
  <si>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</si>
  <si>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</si>
  <si>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</si>
  <si>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</si>
  <si>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</si>
  <si>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</si>
  <si>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</si>
  <si>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</si>
  <si>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</si>
  <si>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</si>
  <si>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</si>
  <si>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</si>
  <si>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</si>
  <si>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</si>
  <si>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</si>
  <si>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</si>
  <si>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</si>
  <si>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</si>
  <si>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</si>
  <si>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</si>
  <si>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</si>
  <si>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</si>
  <si>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</si>
  <si>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</si>
  <si>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</si>
  <si>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</si>
  <si>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</si>
  <si>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</si>
  <si>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</si>
  <si>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</si>
  <si>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</si>
  <si>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</si>
  <si>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</si>
  <si>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</si>
  <si>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</si>
  <si>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</si>
  <si>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</si>
  <si>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</si>
  <si>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</si>
  <si>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</si>
  <si>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</si>
  <si>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</si>
  <si>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</si>
  <si>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</si>
  <si>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</si>
  <si>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</si>
  <si>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</si>
  <si>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</si>
  <si>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</si>
  <si>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</si>
  <si>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</si>
  <si>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</si>
  <si>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</si>
  <si>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</si>
  <si>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</si>
  <si>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</si>
  <si>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</si>
  <si>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</si>
  <si>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</si>
  <si>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</si>
  <si>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</si>
  <si>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</si>
  <si>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</si>
  <si>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</si>
  <si>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</si>
  <si>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</si>
  <si>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</si>
  <si>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</si>
  <si>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</si>
  <si>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</si>
  <si>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</si>
  <si>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</si>
  <si>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</si>
  <si>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</si>
  <si>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</si>
  <si>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</si>
  <si>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</si>
  <si>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</si>
  <si>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</si>
  <si>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</si>
  <si>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</si>
  <si>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</si>
  <si>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</si>
  <si>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</si>
  <si>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</si>
  <si>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</si>
  <si>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</si>
  <si>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</si>
  <si>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</si>
  <si>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</si>
  <si>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</si>
  <si>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</si>
  <si>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</si>
  <si>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</si>
  <si>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</si>
  <si>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</si>
  <si>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</si>
  <si>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</si>
  <si>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</si>
  <si>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</si>
  <si>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</si>
  <si>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</si>
  <si>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</si>
  <si>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</si>
  <si>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</si>
  <si>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</si>
  <si>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</si>
  <si>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</si>
  <si>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</si>
  <si>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</si>
  <si>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</si>
  <si>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</si>
  <si>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</si>
  <si>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</si>
  <si>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</si>
  <si>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</si>
  <si>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</si>
  <si>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</si>
  <si>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</si>
  <si>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</si>
  <si>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</si>
  <si>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</si>
  <si>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</si>
  <si>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</si>
  <si>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</si>
  <si>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</si>
  <si>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</si>
  <si>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</si>
  <si>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</si>
  <si>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</si>
  <si>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</si>
  <si>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</si>
  <si>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</si>
  <si>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</si>
  <si>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</si>
  <si>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</si>
  <si>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</si>
  <si>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</si>
  <si>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</si>
  <si>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</si>
  <si>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</si>
  <si>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</si>
  <si>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</si>
  <si>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</si>
  <si>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</si>
  <si>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</si>
  <si>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</si>
  <si>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</si>
  <si>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</si>
  <si>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</si>
  <si>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</si>
  <si>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</si>
  <si>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</si>
  <si>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</si>
  <si>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</si>
  <si>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</si>
  <si>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</si>
  <si>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</si>
  <si>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</si>
  <si>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</si>
  <si>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</si>
  <si>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</si>
  <si>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</si>
  <si>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</si>
  <si>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</si>
  <si>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</si>
  <si>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</si>
  <si>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</si>
  <si>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</si>
  <si>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</si>
  <si>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</si>
  <si>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</si>
  <si>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</si>
  <si>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</si>
  <si>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</si>
  <si>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</si>
  <si>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</si>
  <si>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</si>
  <si>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</si>
  <si>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</si>
  <si>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</si>
  <si>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</si>
  <si>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</si>
  <si>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</si>
  <si>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</si>
  <si>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</si>
  <si>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</si>
  <si>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</si>
  <si>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</si>
  <si>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</si>
  <si>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</si>
  <si>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</si>
  <si>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</si>
  <si>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</si>
  <si>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</si>
  <si>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</si>
  <si>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</si>
  <si>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</si>
  <si>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</si>
  <si>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</si>
  <si>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</si>
  <si>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</si>
  <si>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</si>
  <si>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</si>
  <si>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</si>
  <si>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</si>
  <si>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</si>
  <si>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</si>
  <si>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</si>
  <si>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</si>
  <si>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</si>
  <si>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</si>
  <si>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</si>
  <si>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</si>
  <si>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</si>
  <si>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</si>
  <si>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</si>
  <si>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</si>
  <si>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</si>
  <si>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</si>
  <si>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</si>
  <si>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</si>
  <si>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</si>
  <si>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</si>
  <si>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</si>
  <si>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</si>
  <si>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</si>
  <si>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</si>
  <si>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</si>
  <si>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</si>
  <si>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</si>
  <si>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</si>
  <si>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</si>
  <si>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</si>
  <si>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</si>
  <si>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</si>
  <si>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</si>
  <si>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</si>
  <si>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</si>
  <si>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</si>
  <si>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</si>
  <si>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</si>
  <si>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</si>
  <si>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</si>
  <si>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</si>
  <si>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</si>
  <si>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</si>
  <si>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</si>
  <si>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</si>
  <si>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</si>
  <si>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</si>
  <si>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</si>
  <si>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</si>
  <si>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</si>
  <si>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</si>
  <si>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</si>
  <si>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</si>
  <si>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</si>
  <si>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</si>
  <si>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</si>
  <si>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</si>
  <si>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</si>
  <si>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</si>
  <si>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</si>
  <si>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</si>
  <si>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</si>
  <si>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</si>
  <si>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</si>
  <si>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</si>
  <si>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</si>
  <si>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</si>
  <si>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</si>
  <si>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</si>
  <si>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</si>
  <si>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</si>
  <si>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</si>
  <si>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</si>
  <si>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</si>
  <si>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</si>
  <si>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</si>
  <si>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</si>
  <si>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</si>
  <si>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</si>
  <si>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</si>
  <si>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</si>
  <si>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</si>
  <si>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</si>
  <si>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</si>
  <si>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</si>
  <si>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</si>
  <si>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</si>
  <si>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</si>
  <si>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</si>
  <si>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</si>
  <si>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</si>
  <si>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</si>
  <si>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</si>
  <si>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</si>
  <si>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</si>
  <si>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</si>
  <si>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</si>
  <si>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</si>
  <si>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</si>
  <si>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</si>
  <si>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</si>
  <si>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</si>
  <si>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</si>
  <si>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</si>
  <si>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</si>
  <si>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</si>
  <si>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</si>
  <si>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</si>
  <si>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</si>
  <si>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</si>
  <si>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</si>
  <si>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</si>
  <si>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</si>
  <si>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</si>
  <si>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</si>
  <si>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</si>
  <si>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</si>
  <si>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</si>
  <si>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</si>
  <si>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</si>
  <si>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</si>
  <si>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</si>
  <si>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</si>
  <si>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</si>
  <si>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</si>
  <si>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</si>
  <si>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</si>
  <si>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</si>
  <si>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</si>
  <si>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</si>
  <si>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</si>
  <si>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</si>
  <si>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</si>
  <si>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</si>
  <si>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</si>
  <si>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</si>
  <si>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</si>
  <si>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</si>
  <si>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</si>
  <si>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</si>
  <si>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</si>
  <si>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</si>
  <si>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</si>
  <si>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</si>
  <si>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</si>
  <si>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</si>
  <si>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</si>
  <si>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</si>
  <si>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</si>
  <si>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</si>
  <si>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</si>
  <si>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</si>
  <si>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</si>
  <si>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</si>
  <si>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</si>
  <si>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</si>
  <si>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</si>
  <si>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</si>
  <si>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</si>
  <si>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</si>
  <si>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</si>
  <si>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</si>
  <si>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</si>
  <si>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</si>
  <si>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</si>
  <si>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</si>
  <si>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</si>
  <si>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</si>
  <si>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</si>
  <si>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</si>
  <si>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</si>
  <si>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</si>
  <si>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</si>
  <si>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</si>
  <si>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</si>
  <si>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</si>
  <si>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</si>
  <si>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</si>
  <si>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</si>
  <si>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</si>
  <si>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</si>
  <si>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</si>
  <si>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</si>
  <si>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</si>
  <si>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</si>
  <si>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</si>
  <si>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</si>
  <si>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</si>
  <si>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</si>
  <si>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</si>
  <si>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</si>
  <si>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</si>
  <si>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</si>
  <si>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</si>
  <si>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</si>
  <si>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</si>
  <si>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</si>
  <si>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</si>
  <si>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</si>
  <si>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</si>
  <si>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</si>
  <si>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</si>
  <si>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</si>
  <si>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</si>
  <si>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</si>
  <si>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</si>
  <si>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</si>
  <si>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</si>
  <si>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</si>
  <si>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</si>
  <si>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</si>
  <si>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</si>
  <si>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</si>
  <si>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</si>
  <si>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</si>
  <si>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</si>
  <si>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</si>
  <si>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</si>
  <si>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</si>
  <si>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</si>
  <si>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</si>
  <si>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</si>
  <si>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</si>
  <si>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</si>
  <si>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</si>
  <si>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</si>
  <si>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</si>
  <si>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</si>
  <si>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</si>
  <si>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</si>
  <si>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</si>
  <si>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</si>
  <si>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</si>
  <si>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</si>
  <si>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</si>
  <si>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</si>
  <si>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</si>
  <si>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</si>
  <si>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</si>
  <si>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</si>
  <si>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</si>
  <si>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</si>
  <si>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</si>
  <si>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</si>
  <si>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</si>
  <si>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</si>
  <si>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</si>
  <si>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</si>
  <si>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</si>
  <si>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</si>
  <si>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</si>
  <si>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</si>
  <si>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</si>
  <si>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</si>
  <si>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</si>
  <si>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</si>
  <si>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</si>
  <si>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</si>
  <si>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</si>
  <si>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</si>
  <si>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</si>
  <si>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</si>
  <si>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</si>
  <si>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</si>
  <si>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</si>
  <si>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</si>
  <si>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</si>
  <si>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</si>
  <si>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</si>
  <si>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</si>
  <si>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</si>
  <si>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</si>
  <si>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</si>
  <si>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</si>
  <si>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</si>
  <si>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</si>
  <si>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</si>
  <si>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</si>
  <si>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</si>
  <si>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</si>
  <si>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</si>
  <si>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</si>
  <si>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</si>
  <si>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</si>
  <si>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</si>
  <si>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</si>
  <si>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</si>
  <si>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</si>
  <si>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</si>
  <si>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</si>
  <si>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</si>
  <si>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</si>
  <si>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</si>
  <si>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</si>
  <si>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</si>
  <si>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</si>
  <si>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</si>
  <si>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</si>
  <si>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</si>
  <si>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</si>
  <si>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</si>
  <si>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</si>
  <si>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</si>
  <si>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</si>
  <si>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</si>
  <si>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</si>
  <si>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</si>
  <si>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</si>
  <si>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</si>
  <si>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</si>
  <si>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</si>
  <si>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</si>
  <si>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</si>
  <si>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</si>
  <si>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</si>
  <si>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</si>
  <si>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</si>
  <si>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</si>
  <si>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</si>
  <si>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</si>
  <si>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</si>
  <si>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</si>
  <si>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</si>
  <si>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</si>
  <si>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</si>
  <si>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</si>
  <si>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</si>
  <si>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</si>
  <si>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</si>
  <si>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</si>
  <si>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</si>
  <si>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</si>
  <si>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</si>
  <si>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</si>
  <si>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</si>
  <si>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</si>
  <si>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</si>
  <si>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</si>
  <si>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</si>
  <si>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</si>
  <si>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</si>
  <si>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</si>
  <si>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</si>
  <si>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</si>
  <si>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</si>
  <si>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</si>
  <si>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</si>
  <si>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</si>
  <si>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</si>
  <si>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</si>
  <si>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</si>
  <si>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</si>
  <si>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</si>
  <si>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</si>
  <si>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</si>
  <si>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</si>
  <si>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</si>
  <si>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</si>
  <si>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</si>
  <si>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</si>
  <si>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</si>
  <si>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</si>
  <si>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</si>
  <si>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</si>
  <si>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</si>
  <si>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</si>
  <si>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</si>
  <si>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</si>
  <si>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</si>
  <si>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</si>
  <si>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</si>
  <si>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</si>
  <si>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</si>
  <si>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</si>
  <si>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</si>
  <si>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</si>
  <si>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</si>
  <si>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</si>
  <si>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</si>
  <si>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</si>
  <si>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</si>
  <si>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</si>
  <si>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</si>
  <si>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</si>
  <si>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</si>
  <si>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</si>
  <si>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</si>
  <si>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</si>
  <si>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</si>
  <si>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</si>
  <si>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</si>
  <si>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</si>
  <si>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</si>
  <si>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</si>
  <si>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</si>
  <si>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</si>
  <si>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</si>
  <si>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</si>
  <si>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</si>
  <si>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</si>
  <si>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</si>
  <si>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</si>
  <si>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</si>
  <si>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</si>
  <si>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</si>
  <si>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</si>
  <si>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</si>
  <si>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</si>
  <si>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</si>
  <si>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</si>
  <si>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</si>
  <si>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</si>
  <si>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</si>
  <si>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</si>
  <si>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</si>
  <si>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</si>
  <si>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</si>
  <si>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</si>
  <si>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</si>
  <si>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</si>
  <si>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</si>
  <si>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</si>
  <si>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</si>
  <si>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</si>
  <si>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</si>
  <si>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</si>
  <si>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</si>
  <si>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</si>
  <si>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</si>
  <si>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</si>
  <si>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</si>
  <si>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</si>
  <si>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</si>
  <si>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</si>
  <si>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</si>
  <si>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</si>
  <si>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</si>
  <si>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</si>
  <si>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</si>
  <si>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</si>
  <si>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</si>
  <si>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</si>
  <si>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</si>
  <si>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</si>
  <si>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</si>
  <si>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</si>
  <si>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</si>
  <si>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</si>
  <si>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</si>
  <si>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</si>
  <si>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</si>
  <si>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</si>
  <si>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</si>
  <si>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</si>
  <si>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</si>
  <si>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</si>
  <si>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</si>
  <si>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</si>
  <si>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</si>
  <si>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</si>
  <si>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</si>
  <si>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</si>
  <si>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</si>
  <si>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</si>
  <si>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</si>
  <si>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</si>
  <si>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</si>
  <si>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</si>
  <si>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</si>
  <si>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</si>
  <si>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</si>
  <si>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</si>
  <si>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</si>
  <si>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</si>
  <si>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</si>
  <si>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</si>
  <si>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</si>
  <si>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</si>
  <si>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</si>
  <si>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</si>
  <si>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</si>
  <si>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</si>
  <si>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</si>
  <si>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</si>
  <si>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</si>
  <si>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</si>
  <si>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</si>
  <si>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</si>
  <si>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</si>
  <si>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</si>
  <si>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</si>
  <si>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</si>
  <si>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</si>
  <si>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</si>
  <si>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</si>
  <si>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</si>
  <si>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</si>
  <si>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</si>
  <si>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</si>
  <si>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</si>
  <si>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</si>
  <si>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</si>
  <si>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</si>
  <si>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</si>
  <si>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</si>
  <si>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</si>
  <si>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</si>
  <si>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</si>
  <si>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</si>
  <si>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</si>
  <si>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</si>
  <si>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</si>
  <si>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</si>
  <si>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</si>
  <si>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</si>
  <si>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</si>
  <si>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</si>
  <si>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</si>
  <si>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</si>
  <si>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</si>
  <si>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</si>
  <si>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</si>
  <si>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</si>
  <si>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</si>
  <si>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</si>
  <si>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</si>
  <si>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</si>
  <si>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</si>
  <si>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</si>
  <si>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</si>
  <si>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</si>
  <si>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</si>
  <si>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</si>
  <si>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</si>
  <si>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</si>
  <si>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</si>
  <si>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</si>
  <si>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</si>
  <si>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</si>
  <si>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</si>
  <si>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</si>
  <si>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</si>
  <si>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</si>
  <si>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</si>
  <si>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</si>
  <si>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</si>
  <si>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</si>
  <si>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</si>
  <si>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</si>
  <si>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</si>
  <si>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</si>
  <si>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</si>
  <si>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</si>
  <si>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</si>
  <si>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</si>
  <si>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</si>
  <si>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</si>
  <si>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</si>
  <si>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</si>
  <si>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</si>
  <si>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</si>
  <si>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</si>
  <si>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</si>
  <si>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</si>
  <si>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</si>
  <si>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</si>
  <si>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</si>
  <si>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</si>
  <si>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</si>
  <si>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</si>
  <si>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</si>
  <si>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</si>
  <si>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</si>
  <si>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</si>
  <si>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</si>
  <si>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</si>
  <si>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</si>
  <si>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</si>
  <si>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</si>
  <si>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</si>
  <si>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</si>
  <si>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</si>
  <si>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</si>
  <si>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</si>
  <si>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</si>
  <si>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</si>
  <si>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</si>
  <si>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</si>
  <si>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</si>
  <si>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</si>
  <si>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</si>
  <si>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</si>
  <si>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</si>
  <si>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</si>
  <si>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</si>
  <si>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</si>
  <si>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</si>
  <si>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</si>
  <si>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</si>
  <si>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</si>
  <si>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</si>
  <si>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</si>
  <si>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</si>
  <si>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</si>
  <si>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</si>
  <si>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</si>
  <si>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</si>
  <si>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</si>
  <si>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</si>
  <si>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</si>
  <si>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</si>
  <si>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</si>
  <si>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</si>
  <si>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</si>
  <si>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</si>
  <si>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</si>
  <si>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</si>
  <si>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</si>
  <si>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</si>
  <si>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</si>
  <si>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</si>
  <si>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</si>
  <si>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</si>
  <si>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</si>
  <si>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</si>
  <si>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</si>
  <si>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</si>
  <si>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</si>
  <si>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</si>
  <si>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</si>
  <si>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</si>
  <si>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</si>
  <si>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</si>
  <si>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</si>
  <si>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</si>
  <si>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</si>
  <si>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</si>
  <si>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</si>
  <si>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</si>
  <si>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</si>
  <si>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</si>
  <si>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</si>
  <si>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</si>
  <si>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</si>
  <si>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</si>
  <si>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</si>
  <si>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</si>
  <si>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</si>
  <si>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</si>
  <si>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</si>
  <si>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</si>
  <si>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</si>
  <si>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</si>
  <si>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</si>
  <si>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</si>
  <si>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</si>
  <si>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</si>
  <si>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</si>
  <si>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</si>
  <si>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</si>
  <si>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</si>
  <si>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</si>
  <si>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</si>
  <si>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</si>
  <si>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</si>
  <si>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</si>
  <si>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</si>
  <si>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</si>
  <si>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</si>
  <si>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</si>
  <si>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</si>
  <si>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</si>
  <si>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</si>
  <si>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</si>
  <si>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</si>
  <si>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</si>
  <si>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</si>
  <si>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</si>
  <si>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</si>
  <si>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</si>
  <si>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</si>
  <si>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</si>
  <si>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</si>
  <si>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</si>
  <si>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</si>
  <si>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</si>
  <si>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</si>
  <si>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</si>
  <si>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</si>
  <si>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</si>
  <si>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</si>
  <si>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</si>
  <si>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</si>
  <si>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</si>
  <si>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</si>
  <si>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</si>
  <si>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</si>
  <si>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</si>
  <si>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</si>
  <si>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</si>
  <si>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</si>
  <si>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</si>
  <si>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</si>
  <si>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</si>
  <si>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</si>
  <si>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</si>
  <si>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</si>
  <si>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</si>
  <si>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</si>
  <si>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</si>
  <si>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</si>
  <si>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</si>
  <si>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</si>
  <si>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</si>
  <si>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</si>
  <si>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</si>
  <si>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</si>
  <si>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</si>
  <si>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</si>
  <si>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</si>
  <si>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</si>
  <si>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</si>
  <si>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</si>
  <si>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</si>
  <si>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</si>
  <si>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</si>
  <si>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</si>
  <si>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</si>
  <si>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</si>
  <si>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</si>
  <si>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</si>
  <si>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</si>
  <si>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</si>
  <si>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</si>
  <si>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</si>
  <si>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</si>
  <si>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</si>
  <si>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</si>
  <si>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</si>
  <si>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</si>
  <si>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</si>
  <si>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</si>
  <si>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</si>
  <si>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</si>
  <si>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</si>
  <si>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</si>
  <si>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</si>
  <si>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</si>
  <si>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</si>
  <si>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</si>
  <si>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</si>
  <si>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</si>
  <si>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</si>
  <si>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</si>
  <si>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</si>
  <si>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</si>
  <si>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</si>
  <si>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</si>
  <si>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</si>
  <si>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</si>
  <si>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</si>
  <si>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</si>
  <si>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</si>
  <si>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</si>
  <si>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</si>
  <si>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</si>
  <si>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</si>
  <si>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</si>
  <si>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</si>
  <si>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</si>
  <si>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</si>
  <si>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</si>
  <si>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</si>
  <si>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</si>
  <si>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</si>
  <si>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</si>
  <si>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</si>
  <si>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</si>
  <si>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</si>
  <si>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</si>
  <si>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</si>
  <si>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</si>
  <si>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</si>
  <si>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</si>
  <si>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</si>
  <si>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</si>
  <si>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</si>
  <si>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</si>
  <si>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</si>
  <si>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</si>
  <si>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</si>
  <si>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</si>
  <si>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</si>
  <si>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</si>
  <si>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</si>
  <si>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</si>
  <si>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</si>
  <si>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</si>
  <si>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</si>
  <si>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</si>
  <si>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</si>
  <si>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</si>
  <si>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</si>
  <si>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</si>
  <si>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</si>
  <si>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</si>
  <si>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</si>
  <si>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</si>
  <si>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</si>
  <si>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</si>
  <si>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</si>
  <si>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</si>
  <si>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</si>
  <si>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</si>
  <si>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</si>
  <si>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</si>
  <si>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</si>
  <si>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</si>
  <si>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</si>
  <si>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</si>
  <si>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</si>
  <si>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</si>
  <si>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</si>
  <si>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</si>
  <si>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</si>
  <si>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</si>
  <si>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</si>
  <si>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</si>
  <si>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</si>
  <si>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</si>
  <si>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</si>
  <si>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</si>
  <si>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</si>
  <si>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</si>
  <si>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</si>
  <si>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</si>
  <si>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</si>
  <si>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</si>
  <si>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</si>
  <si>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</si>
  <si>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</si>
  <si>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</si>
  <si>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</si>
  <si>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</si>
  <si>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</si>
  <si>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</si>
  <si>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</si>
  <si>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</si>
  <si>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</si>
  <si>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</si>
  <si>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</si>
  <si>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</si>
  <si>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</si>
  <si>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</si>
  <si>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</si>
  <si>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</si>
  <si>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</si>
  <si>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</si>
  <si>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</si>
  <si>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</si>
  <si>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</si>
  <si>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</si>
  <si>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</si>
  <si>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</si>
  <si>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</si>
  <si>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</si>
  <si>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</si>
  <si>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</si>
  <si>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</si>
  <si>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</si>
  <si>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</si>
  <si>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</si>
  <si>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</si>
  <si>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</si>
  <si>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</si>
  <si>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</si>
  <si>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</si>
  <si>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</si>
  <si>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</si>
  <si>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</si>
  <si>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</si>
  <si>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</si>
  <si>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</si>
  <si>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</si>
  <si>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</si>
  <si>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</si>
  <si>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</si>
  <si>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</si>
  <si>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</si>
  <si>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</si>
  <si>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</si>
  <si>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</si>
  <si>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</si>
  <si>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</si>
  <si>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</si>
  <si>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</si>
  <si>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</si>
  <si>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</si>
  <si>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</si>
  <si>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</si>
  <si>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</si>
  <si>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</si>
  <si>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</si>
  <si>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</si>
  <si>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</si>
  <si>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</si>
  <si>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</si>
  <si>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</si>
  <si>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</si>
  <si>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</si>
  <si>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</si>
  <si>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</si>
  <si>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</si>
  <si>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</si>
  <si>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</si>
  <si>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</si>
  <si>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</si>
  <si>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</si>
  <si>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</si>
  <si>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</si>
  <si>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</si>
  <si>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</si>
  <si>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</si>
  <si>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</si>
  <si>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</si>
  <si>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</si>
  <si>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</si>
  <si>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</si>
  <si>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</si>
  <si>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</si>
  <si>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</si>
  <si>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</si>
  <si>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</si>
  <si>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</si>
  <si>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</si>
  <si>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</si>
  <si>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</si>
  <si>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</si>
  <si>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</si>
  <si>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</si>
  <si>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</si>
  <si>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</si>
  <si>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</si>
  <si>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</si>
  <si>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</si>
  <si>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</si>
  <si>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</si>
  <si>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</si>
  <si>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</si>
  <si>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</si>
  <si>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</si>
  <si>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</si>
  <si>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</si>
  <si>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</si>
  <si>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</si>
  <si>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</si>
  <si>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</si>
  <si>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</si>
  <si>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</si>
  <si>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</si>
  <si>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</si>
  <si>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</si>
  <si>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</si>
  <si>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</si>
  <si>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</si>
  <si>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</si>
  <si>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</si>
  <si>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</si>
  <si>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</si>
  <si>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</si>
  <si>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</si>
  <si>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</si>
  <si>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</si>
  <si>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</si>
  <si>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</si>
  <si>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</si>
  <si>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</si>
  <si>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</si>
  <si>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</si>
  <si>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</si>
  <si>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</si>
  <si>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</si>
  <si>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</si>
  <si>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</si>
  <si>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</si>
  <si>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</si>
  <si>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</si>
  <si>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</si>
  <si>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</si>
  <si>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</si>
  <si>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</si>
  <si>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</si>
  <si>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</si>
  <si>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</si>
  <si>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</si>
  <si>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</si>
  <si>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</si>
  <si>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</si>
  <si>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</si>
  <si>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</si>
  <si>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</si>
  <si>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</si>
  <si>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</si>
  <si>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</si>
  <si>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</si>
  <si>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</si>
  <si>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</si>
  <si>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</si>
  <si>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</si>
  <si>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</si>
  <si>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</si>
  <si>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</si>
  <si>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</si>
  <si>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</si>
  <si>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</si>
  <si>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</si>
  <si>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</si>
  <si>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</si>
  <si>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</si>
  <si>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</si>
  <si>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</si>
  <si>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</si>
  <si>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</si>
  <si>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</si>
  <si>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</si>
  <si>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</si>
  <si>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</si>
  <si>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</si>
  <si>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</si>
  <si>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</si>
  <si>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</si>
  <si>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</si>
  <si>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</si>
  <si>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</si>
  <si>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</si>
  <si>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</si>
  <si>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</si>
  <si>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</si>
  <si>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</si>
  <si>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</si>
  <si>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</si>
  <si>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</si>
  <si>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</si>
  <si>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</si>
  <si>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</si>
  <si>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</si>
  <si>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</si>
  <si>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</si>
  <si>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</si>
  <si>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</si>
  <si>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</si>
  <si>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</si>
  <si>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</si>
  <si>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</si>
  <si>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</si>
  <si>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</si>
  <si>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</si>
  <si>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</si>
  <si>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</si>
  <si>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</si>
  <si>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</si>
  <si>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</si>
  <si>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</si>
  <si>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</si>
  <si>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</si>
  <si>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</si>
  <si>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</si>
  <si>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</si>
  <si>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</si>
  <si>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</si>
  <si>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</si>
  <si>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</si>
  <si>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</si>
  <si>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</si>
  <si>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</si>
  <si>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</si>
  <si>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</si>
  <si>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</si>
  <si>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</si>
  <si>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</si>
  <si>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</si>
  <si>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</si>
  <si>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</si>
  <si>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</si>
  <si>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</si>
  <si>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</si>
  <si>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</si>
  <si>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</si>
  <si>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</si>
  <si>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</si>
  <si>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</si>
  <si>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</si>
  <si>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</si>
  <si>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</si>
  <si>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</si>
  <si>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</si>
  <si>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</si>
  <si>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</si>
  <si>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</si>
  <si>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</si>
  <si>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</si>
  <si>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</si>
  <si>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</si>
  <si>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</si>
  <si>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</si>
  <si>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</si>
  <si>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</si>
  <si>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</si>
  <si>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</si>
  <si>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</si>
  <si>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</si>
  <si>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</si>
  <si>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</si>
  <si>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</si>
  <si>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</si>
  <si>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</si>
  <si>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</si>
  <si>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</si>
  <si>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</si>
  <si>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</si>
  <si>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</si>
  <si>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</si>
  <si>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</si>
  <si>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</si>
  <si>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</si>
  <si>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</si>
  <si>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</si>
  <si>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</si>
  <si>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</si>
  <si>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</si>
  <si>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</si>
  <si>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</si>
  <si>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</si>
  <si>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</si>
  <si>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</si>
  <si>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</si>
  <si>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</si>
  <si>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</si>
  <si>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</si>
  <si>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</si>
  <si>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</si>
  <si>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</si>
  <si>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</si>
  <si>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</si>
  <si>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</si>
  <si>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</si>
  <si>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</si>
  <si>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</si>
  <si>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</si>
  <si>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</si>
  <si>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</si>
  <si>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</si>
  <si>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</si>
  <si>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</si>
  <si>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</si>
  <si>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</si>
  <si>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</si>
  <si>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</si>
  <si>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</si>
  <si>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</si>
  <si>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</si>
  <si>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</si>
  <si>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</si>
  <si>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</si>
  <si>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</si>
  <si>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</si>
  <si>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</si>
  <si>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</si>
  <si>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</si>
  <si>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</si>
  <si>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</si>
  <si>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</si>
  <si>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</si>
  <si>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</si>
  <si>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</si>
  <si>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</si>
  <si>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</si>
  <si>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</si>
  <si>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</si>
  <si>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</si>
  <si>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</si>
  <si>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</si>
  <si>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</si>
  <si>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</si>
  <si>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</si>
  <si>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</si>
  <si>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</si>
  <si>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</si>
  <si>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</si>
  <si>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</si>
  <si>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</si>
  <si>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</si>
  <si>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</si>
  <si>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</si>
  <si>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</si>
  <si>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</si>
  <si>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</si>
  <si>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</si>
  <si>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</si>
  <si>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</si>
  <si>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</si>
  <si>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</si>
  <si>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</si>
  <si>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</si>
  <si>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</si>
  <si>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</si>
  <si>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</si>
  <si>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</si>
  <si>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</si>
  <si>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</si>
  <si>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</si>
  <si>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</si>
  <si>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</si>
  <si>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</si>
  <si>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</si>
  <si>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</si>
  <si>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</si>
  <si>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</si>
  <si>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</si>
  <si>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</si>
  <si>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</si>
  <si>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</si>
  <si>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</si>
  <si>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</si>
  <si>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</si>
  <si>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</si>
  <si>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</si>
  <si>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</si>
  <si>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</si>
  <si>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</si>
  <si>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</si>
  <si>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</si>
  <si>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</si>
  <si>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</si>
  <si>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</si>
  <si>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</si>
  <si>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</si>
  <si>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</si>
  <si>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</si>
  <si>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</si>
  <si>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</si>
  <si>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</si>
  <si>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</si>
  <si>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</si>
  <si>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</si>
  <si>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</si>
  <si>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</si>
  <si>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</si>
  <si>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</si>
  <si>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</si>
  <si>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</si>
  <si>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</si>
  <si>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</si>
  <si>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</si>
  <si>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</si>
  <si>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</si>
  <si>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</si>
  <si>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</si>
  <si>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</si>
  <si>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</si>
  <si>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</si>
  <si>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</si>
  <si>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</si>
  <si>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</si>
  <si>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</si>
  <si>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</si>
  <si>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</si>
  <si>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</si>
  <si>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</si>
  <si>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</si>
  <si>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</si>
  <si>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</si>
  <si>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</si>
  <si>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</si>
  <si>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</si>
  <si>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</si>
  <si>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</si>
  <si>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</si>
  <si>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</si>
  <si>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</si>
  <si>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</si>
  <si>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</si>
  <si>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</si>
  <si>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</si>
  <si>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</si>
  <si>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</si>
  <si>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</si>
  <si>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</si>
  <si>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</si>
  <si>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</si>
  <si>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</si>
  <si>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</si>
  <si>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</si>
  <si>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</si>
  <si>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</si>
  <si>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</si>
  <si>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</si>
  <si>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</si>
  <si>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</si>
  <si>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</si>
  <si>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</si>
  <si>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</si>
  <si>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</si>
  <si>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</si>
  <si>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</si>
  <si>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</si>
  <si>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</si>
  <si>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</si>
  <si>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</si>
  <si>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</si>
  <si>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</si>
  <si>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</si>
  <si>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</si>
  <si>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</si>
  <si>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</si>
  <si>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</si>
  <si>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</si>
  <si>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</si>
  <si>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</si>
  <si>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</si>
  <si>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</si>
  <si>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</si>
  <si>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</si>
  <si>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</si>
  <si>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</si>
  <si>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</si>
  <si>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</si>
  <si>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</si>
  <si>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</si>
  <si>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</si>
  <si>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</si>
  <si>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</si>
  <si>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</si>
  <si>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</si>
  <si>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</si>
  <si>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</si>
  <si>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</si>
  <si>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</si>
  <si>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</si>
  <si>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</si>
  <si>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</si>
  <si>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</si>
  <si>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</si>
  <si>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</si>
  <si>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</si>
  <si>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</si>
  <si>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</si>
  <si>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</si>
  <si>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</si>
  <si>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</si>
  <si>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</si>
  <si>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</si>
  <si>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</si>
  <si>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</si>
  <si>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</si>
  <si>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</si>
  <si>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</si>
  <si>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</si>
  <si>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</si>
  <si>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</si>
  <si>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</si>
  <si>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</si>
  <si>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</si>
  <si>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</si>
  <si>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</si>
  <si>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</si>
  <si>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</si>
  <si>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</si>
  <si>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</si>
  <si>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</si>
  <si>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</si>
  <si>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</si>
  <si>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</si>
  <si>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</si>
  <si>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</si>
  <si>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</si>
  <si>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</si>
  <si>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</si>
  <si>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</si>
  <si>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</si>
  <si>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</si>
  <si>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</si>
  <si>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</si>
  <si>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</si>
  <si>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</si>
  <si>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</si>
  <si>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</si>
  <si>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</si>
  <si>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</si>
  <si>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</si>
  <si>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</si>
  <si>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</si>
  <si>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</si>
  <si>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</si>
  <si>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</si>
  <si>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</si>
  <si>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</si>
  <si>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</si>
  <si>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</si>
  <si>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</si>
  <si>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</si>
  <si>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</si>
  <si>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</si>
  <si>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</si>
  <si>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</si>
  <si>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</si>
  <si>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</si>
  <si>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</si>
  <si>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</si>
  <si>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</si>
  <si>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</si>
  <si>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</si>
  <si>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</si>
  <si>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</si>
  <si>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</si>
  <si>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</si>
  <si>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</si>
  <si>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</si>
  <si>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</si>
  <si>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</si>
  <si>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</si>
  <si>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</si>
  <si>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</si>
  <si>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</si>
  <si>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</si>
  <si>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</si>
  <si>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</si>
  <si>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</si>
  <si>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</si>
  <si>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</si>
  <si>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</si>
  <si>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</si>
  <si>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</si>
  <si>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</si>
  <si>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</si>
  <si>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</si>
  <si>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</si>
  <si>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</si>
  <si>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</si>
  <si>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</si>
  <si>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</si>
  <si>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</si>
  <si>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</si>
  <si>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</si>
  <si>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</si>
  <si>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</si>
  <si>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</si>
  <si>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</si>
  <si>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</si>
  <si>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</si>
  <si>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</si>
  <si>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</si>
  <si>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</si>
  <si>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</si>
  <si>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</si>
  <si>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</si>
  <si>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</si>
  <si>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</si>
  <si>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</si>
  <si>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</si>
  <si>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</si>
  <si>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</si>
  <si>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</si>
  <si>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</si>
  <si>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</si>
  <si>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</si>
  <si>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</si>
  <si>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</si>
  <si>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</si>
  <si>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</si>
  <si>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</si>
  <si>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</si>
  <si>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</si>
  <si>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</si>
  <si>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</si>
  <si>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</si>
  <si>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</si>
  <si>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</si>
  <si>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</si>
  <si>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</si>
  <si>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</si>
  <si>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</si>
  <si>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</si>
  <si>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</si>
  <si>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</si>
  <si>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</si>
  <si>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</si>
  <si>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</si>
  <si>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</si>
  <si>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</si>
  <si>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</si>
  <si>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</si>
  <si>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</si>
  <si>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</si>
  <si>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</si>
  <si>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</si>
  <si>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</si>
  <si>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</si>
  <si>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</si>
  <si>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</si>
  <si>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</si>
  <si>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</si>
  <si>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</si>
  <si>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</si>
  <si>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</si>
  <si>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</si>
  <si>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</si>
  <si>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</si>
  <si>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</si>
  <si>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</si>
  <si>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</si>
  <si>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</si>
  <si>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</si>
  <si>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</si>
  <si>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</si>
  <si>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</si>
  <si>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</si>
  <si>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</si>
  <si>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</si>
  <si>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</si>
  <si>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</si>
  <si>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</si>
  <si>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</si>
  <si>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</si>
  <si>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</si>
  <si>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</si>
  <si>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</si>
  <si>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</si>
  <si>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</si>
  <si>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</si>
  <si>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</si>
  <si>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</si>
  <si>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</si>
  <si>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</si>
  <si>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</si>
  <si>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</si>
  <si>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</si>
  <si>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</si>
  <si>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</si>
  <si>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</si>
  <si>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</si>
  <si>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</si>
  <si>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</si>
  <si>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</si>
  <si>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</si>
  <si>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</si>
  <si>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</si>
  <si>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</si>
  <si>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</si>
  <si>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</si>
  <si>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</si>
  <si>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</si>
  <si>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</si>
  <si>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</si>
  <si>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</si>
  <si>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</si>
  <si>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</si>
  <si>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</si>
  <si>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</si>
  <si>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</si>
  <si>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</si>
  <si>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</si>
  <si>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</si>
  <si>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</si>
  <si>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</si>
  <si>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</si>
  <si>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</si>
  <si>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</si>
  <si>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</si>
  <si>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</si>
  <si>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</si>
  <si>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</si>
  <si>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</si>
  <si>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</si>
  <si>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</si>
  <si>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</si>
  <si>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</si>
  <si>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</si>
  <si>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</si>
  <si>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</si>
  <si>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</si>
  <si>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</si>
  <si>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</si>
  <si>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</si>
  <si>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</si>
  <si>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</si>
  <si>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</si>
  <si>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</si>
  <si>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</si>
  <si>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</si>
  <si>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</si>
  <si>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</si>
  <si>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</si>
  <si>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</si>
  <si>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</si>
  <si>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</si>
  <si>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</si>
  <si>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</si>
  <si>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</si>
  <si>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</si>
  <si>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</si>
  <si>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</si>
  <si>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</si>
  <si>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</si>
  <si>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</si>
  <si>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</si>
  <si>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</si>
  <si>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</si>
  <si>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</si>
  <si>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</si>
  <si>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</si>
  <si>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</si>
  <si>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</si>
  <si>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</si>
  <si>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</si>
  <si>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</si>
  <si>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</si>
  <si>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</si>
  <si>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</si>
  <si>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</si>
  <si>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</si>
  <si>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</si>
  <si>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</si>
  <si>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</si>
  <si>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</si>
  <si>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</si>
  <si>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</si>
  <si>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</si>
  <si>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</si>
  <si>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</si>
  <si>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</si>
  <si>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</si>
  <si>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</si>
  <si>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</si>
  <si>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</si>
  <si>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</si>
  <si>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</si>
  <si>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</si>
  <si>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</si>
  <si>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</si>
  <si>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</si>
  <si>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</si>
  <si>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</si>
  <si>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</si>
  <si>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</si>
  <si>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</si>
  <si>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</si>
  <si>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</si>
  <si>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</si>
  <si>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</si>
  <si>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</si>
  <si>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</si>
  <si>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</si>
  <si>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</si>
  <si>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</si>
  <si>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</si>
  <si>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</si>
  <si>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</si>
  <si>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</si>
  <si>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</si>
  <si>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</si>
  <si>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</si>
  <si>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</si>
  <si>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</si>
  <si>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</si>
  <si>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</si>
  <si>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</si>
  <si>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</si>
  <si>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</si>
  <si>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</si>
  <si>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</si>
  <si>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</si>
  <si>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</si>
  <si>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</si>
  <si>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</si>
  <si>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</si>
  <si>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</si>
  <si>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</si>
  <si>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</si>
  <si>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</si>
  <si>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</si>
  <si>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</si>
  <si>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</si>
  <si>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</si>
  <si>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</si>
  <si>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</si>
  <si>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</si>
  <si>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</si>
  <si>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</si>
  <si>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</si>
  <si>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</si>
  <si>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</si>
  <si>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</si>
  <si>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</si>
  <si>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</si>
  <si>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</si>
  <si>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</si>
  <si>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</si>
  <si>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</si>
  <si>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</si>
  <si>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</si>
  <si>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</si>
  <si>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</si>
  <si>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</si>
  <si>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</si>
  <si>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</si>
  <si>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</si>
  <si>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</si>
  <si>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</si>
  <si>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</si>
  <si>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</si>
  <si>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</si>
  <si>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</si>
  <si>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</si>
  <si>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</si>
  <si>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</si>
  <si>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</si>
  <si>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</si>
  <si>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</si>
  <si>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</si>
  <si>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</si>
  <si>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</si>
  <si>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</si>
  <si>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</si>
  <si>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</si>
  <si>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</si>
  <si>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</si>
  <si>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</si>
  <si>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</si>
  <si>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</si>
  <si>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</si>
  <si>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</si>
  <si>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</si>
  <si>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</si>
  <si>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</si>
  <si>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</si>
  <si>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</si>
  <si>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</si>
  <si>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</si>
  <si>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</si>
  <si>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</si>
  <si>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</si>
  <si>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</si>
  <si>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</si>
  <si>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</si>
  <si>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</si>
  <si>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</si>
  <si>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</si>
  <si>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</si>
  <si>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</si>
  <si>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</si>
  <si>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</si>
  <si>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</si>
  <si>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</si>
  <si>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</si>
  <si>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</si>
  <si>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</si>
  <si>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</si>
  <si>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</si>
  <si>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</si>
  <si>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</si>
  <si>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</si>
  <si>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</si>
  <si>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</si>
  <si>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</si>
  <si>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</si>
  <si>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</si>
  <si>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</si>
  <si>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</si>
  <si>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</si>
  <si>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</si>
  <si>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</si>
  <si>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</si>
  <si>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</si>
  <si>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</si>
  <si>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</si>
  <si>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</si>
  <si>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</si>
  <si>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</si>
  <si>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</si>
  <si>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</si>
  <si>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</si>
  <si>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</si>
  <si>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</si>
  <si>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</si>
  <si>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</si>
  <si>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</si>
  <si>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</si>
  <si>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</si>
  <si>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</si>
  <si>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</si>
  <si>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</si>
  <si>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</si>
  <si>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</si>
  <si>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</si>
  <si>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</si>
  <si>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</si>
  <si>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</si>
  <si>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</si>
  <si>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</si>
  <si>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</si>
  <si>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</si>
  <si>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</si>
  <si>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</si>
  <si>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</si>
  <si>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</si>
  <si>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</si>
  <si>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</si>
  <si>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</si>
  <si>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</si>
  <si>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</si>
  <si>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</si>
  <si>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</si>
  <si>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</si>
  <si>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</si>
  <si>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</si>
  <si>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</si>
  <si>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</si>
  <si>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</si>
  <si>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</si>
  <si>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</si>
  <si>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</si>
  <si>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</si>
  <si>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</si>
  <si>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</si>
  <si>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</si>
  <si>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</si>
  <si>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</si>
  <si>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</si>
  <si>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</si>
  <si>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</si>
  <si>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</si>
  <si>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</si>
  <si>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</si>
  <si>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</si>
  <si>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</si>
  <si>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</si>
  <si>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</si>
  <si>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</si>
  <si>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</si>
  <si>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</si>
  <si>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</si>
  <si>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</si>
  <si>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</si>
  <si>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</si>
  <si>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</si>
  <si>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</si>
  <si>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</si>
  <si>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</si>
  <si>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</si>
  <si>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</si>
  <si>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</si>
  <si>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</si>
  <si>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</si>
  <si>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</si>
  <si>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</si>
  <si>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</si>
  <si>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</si>
  <si>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</si>
  <si>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</si>
  <si>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</si>
  <si>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</si>
  <si>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</si>
  <si>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</si>
  <si>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</si>
  <si>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</si>
  <si>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</si>
  <si>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</si>
  <si>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</si>
  <si>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</si>
  <si>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</si>
  <si>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</si>
  <si>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</si>
  <si>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</si>
  <si>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</si>
  <si>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</si>
  <si>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</si>
  <si>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</si>
  <si>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</si>
  <si>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</si>
  <si>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</si>
  <si>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</si>
  <si>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</si>
  <si>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</si>
  <si>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</si>
  <si>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</si>
  <si>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</si>
  <si>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</si>
  <si>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</si>
  <si>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</si>
  <si>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</si>
  <si>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</si>
  <si>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</si>
  <si>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</si>
  <si>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</si>
  <si>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</si>
  <si>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</si>
  <si>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</si>
  <si>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</si>
  <si>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</si>
  <si>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</si>
  <si>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</si>
  <si>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</si>
  <si>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</si>
  <si>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</si>
  <si>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</si>
  <si>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</si>
  <si>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</si>
  <si>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</si>
  <si>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</si>
  <si>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</si>
  <si>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</si>
  <si>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</si>
  <si>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</si>
  <si>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</si>
  <si>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</si>
  <si>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</si>
  <si>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</si>
  <si>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</si>
  <si>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</si>
  <si>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</si>
  <si>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</si>
  <si>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</si>
  <si>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</si>
  <si>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</si>
  <si>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</si>
  <si>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</si>
  <si>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</si>
  <si>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</si>
  <si>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</si>
  <si>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</si>
  <si>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</si>
  <si>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</si>
  <si>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</si>
  <si>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</si>
  <si>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</si>
  <si>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</si>
  <si>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</si>
  <si>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</si>
  <si>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</si>
  <si>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</si>
  <si>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</si>
  <si>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</si>
  <si>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</si>
  <si>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</si>
  <si>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</si>
  <si>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</si>
  <si>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</si>
  <si>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</si>
  <si>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</si>
  <si>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</si>
  <si>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</si>
  <si>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</si>
  <si>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</si>
  <si>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</si>
  <si>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</si>
  <si>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</si>
  <si>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</si>
  <si>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</si>
  <si>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</si>
  <si>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</si>
  <si>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</si>
  <si>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</si>
  <si>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</si>
  <si>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</si>
  <si>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</si>
  <si>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</si>
  <si>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</si>
  <si>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</si>
  <si>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</si>
  <si>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</si>
  <si>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</si>
  <si>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</si>
  <si>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</si>
  <si>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</si>
  <si>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</si>
  <si>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</si>
  <si>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</si>
  <si>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</si>
  <si>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</si>
  <si>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</si>
  <si>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</si>
  <si>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</si>
  <si>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</si>
  <si>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</si>
  <si>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</si>
  <si>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</si>
  <si>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</si>
  <si>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</si>
  <si>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</si>
  <si>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</si>
  <si>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</si>
  <si>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</si>
  <si>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</si>
  <si>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</si>
  <si>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</si>
  <si>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</si>
  <si>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</si>
  <si>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</si>
  <si>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</si>
  <si>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</si>
  <si>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</si>
  <si>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</si>
  <si>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</si>
  <si>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</si>
  <si>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</si>
  <si>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</si>
  <si>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</si>
  <si>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</si>
  <si>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</si>
  <si>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</si>
  <si>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</si>
  <si>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</si>
  <si>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</si>
  <si>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</si>
  <si>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</si>
  <si>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</si>
  <si>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</si>
  <si>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</si>
  <si>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</si>
  <si>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</si>
  <si>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</si>
  <si>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</si>
  <si>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</si>
  <si>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</si>
  <si>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</si>
  <si>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</si>
  <si>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</si>
  <si>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</si>
  <si>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</si>
  <si>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</si>
  <si>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</si>
  <si>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</si>
  <si>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</si>
  <si>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</si>
  <si>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</si>
  <si>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</si>
  <si>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</si>
  <si>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</si>
  <si>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</si>
  <si>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</si>
  <si>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</si>
  <si>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</si>
  <si>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</si>
  <si>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</si>
  <si>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</si>
  <si>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</si>
  <si>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</si>
  <si>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</si>
  <si>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</si>
  <si>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</si>
  <si>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</si>
  <si>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</si>
  <si>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</si>
  <si>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</si>
  <si>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</si>
  <si>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</si>
  <si>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</si>
  <si>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</si>
  <si>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</si>
  <si>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</si>
  <si>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</si>
  <si>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</si>
  <si>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</si>
  <si>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</si>
  <si>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</si>
  <si>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</si>
  <si>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</si>
  <si>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</si>
  <si>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</si>
  <si>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</si>
  <si>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</si>
  <si>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</si>
  <si>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</si>
  <si>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</si>
  <si>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</si>
  <si>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</si>
  <si>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</si>
  <si>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</si>
  <si>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</si>
  <si>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</si>
  <si>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</si>
  <si>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</si>
  <si>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</si>
  <si>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</si>
  <si>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</si>
  <si>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</si>
  <si>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</si>
  <si>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</si>
  <si>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</si>
  <si>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</si>
  <si>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</si>
  <si>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</si>
  <si>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</si>
  <si>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</si>
  <si>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</si>
  <si>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</si>
  <si>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</si>
  <si>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</si>
  <si>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</si>
  <si>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</si>
  <si>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</si>
  <si>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</si>
  <si>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</si>
  <si>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</si>
  <si>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</si>
  <si>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</si>
  <si>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</si>
  <si>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</si>
  <si>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</si>
  <si>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</si>
  <si>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</si>
  <si>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</si>
  <si>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</si>
  <si>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</si>
  <si>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</si>
  <si>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</si>
  <si>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</si>
  <si>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</si>
  <si>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</si>
  <si>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</si>
  <si>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</si>
  <si>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</si>
  <si>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</si>
  <si>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</si>
  <si>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</si>
  <si>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</si>
  <si>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</si>
  <si>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</si>
  <si>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</si>
  <si>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</si>
  <si>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</si>
  <si>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</si>
  <si>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</si>
  <si>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</si>
  <si>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</si>
  <si>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</si>
  <si>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</si>
  <si>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</si>
  <si>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</si>
  <si>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</si>
  <si>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</si>
  <si>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</si>
  <si>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</si>
  <si>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</si>
  <si>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</si>
  <si>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</si>
  <si>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</si>
  <si>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</si>
  <si>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</si>
  <si>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</si>
  <si>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</si>
  <si>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</si>
  <si>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</si>
  <si>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</si>
  <si>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</si>
  <si>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</si>
  <si>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</si>
  <si>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</si>
  <si>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</si>
  <si>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</si>
  <si>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</si>
  <si>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</si>
  <si>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</si>
  <si>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</si>
  <si>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</si>
  <si>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</si>
  <si>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</si>
  <si>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</si>
  <si>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</si>
  <si>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</si>
  <si>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</si>
  <si>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</si>
  <si>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</si>
  <si>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</si>
  <si>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</si>
  <si>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</si>
  <si>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</si>
  <si>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</si>
  <si>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</si>
  <si>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</si>
  <si>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</si>
  <si>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</si>
  <si>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</si>
  <si>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</si>
  <si>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</si>
  <si>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</si>
  <si>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</si>
  <si>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</si>
  <si>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</si>
  <si>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</si>
  <si>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</si>
  <si>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</si>
  <si>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</si>
  <si>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</si>
  <si>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</si>
  <si>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</si>
  <si>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</si>
  <si>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</si>
  <si>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</si>
  <si>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</si>
  <si>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</si>
  <si>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</si>
  <si>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</si>
  <si>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</si>
  <si>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</si>
  <si>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</si>
  <si>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</si>
  <si>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</si>
  <si>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</si>
  <si>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</si>
  <si>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</si>
  <si>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</si>
  <si>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</si>
  <si>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</si>
  <si>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</si>
  <si>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</si>
  <si>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</si>
  <si>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</si>
  <si>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</si>
  <si>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</si>
  <si>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</si>
  <si>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</si>
  <si>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</si>
  <si>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</si>
  <si>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</si>
  <si>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</si>
  <si>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</si>
  <si>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</si>
  <si>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</si>
  <si>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</si>
  <si>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</si>
  <si>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</si>
  <si>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</si>
  <si>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</si>
  <si>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</si>
  <si>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</si>
  <si>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</si>
  <si>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</si>
  <si>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</si>
  <si>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</si>
  <si>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</si>
  <si>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</si>
  <si>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</si>
  <si>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</si>
  <si>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</si>
  <si>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</si>
  <si>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</si>
  <si>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</si>
  <si>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</si>
  <si>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</si>
  <si>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</si>
  <si>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</si>
  <si>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</si>
  <si>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</si>
  <si>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</si>
  <si>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</si>
  <si>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</si>
  <si>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</si>
  <si>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</si>
  <si>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</si>
  <si>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</si>
  <si>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</si>
  <si>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</si>
  <si>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</si>
  <si>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</si>
  <si>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</si>
  <si>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</si>
  <si>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</si>
  <si>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</si>
  <si>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</si>
  <si>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</si>
  <si>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</si>
  <si>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</si>
  <si>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</si>
  <si>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</si>
  <si>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</si>
  <si>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</si>
  <si>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</si>
  <si>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</si>
  <si>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</si>
  <si>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</si>
  <si>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</si>
  <si>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</si>
  <si>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</si>
  <si>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</si>
  <si>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</si>
  <si>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</si>
  <si>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</si>
  <si>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</si>
  <si>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</si>
  <si>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</si>
  <si>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</si>
  <si>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</si>
  <si>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</si>
  <si>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</si>
  <si>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</si>
  <si>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</si>
  <si>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</si>
  <si>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</si>
  <si>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</si>
  <si>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</si>
  <si>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</si>
  <si>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</si>
  <si>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</si>
  <si>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</si>
  <si>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</si>
  <si>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</si>
  <si>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</si>
  <si>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</si>
  <si>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</si>
  <si>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</si>
  <si>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</si>
  <si>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</si>
  <si>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</si>
  <si>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</si>
  <si>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</si>
  <si>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</si>
  <si>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</si>
  <si>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</si>
  <si>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</si>
  <si>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</si>
  <si>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</si>
  <si>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</si>
  <si>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</si>
  <si>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</si>
  <si>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</si>
  <si>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</si>
  <si>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</si>
  <si>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</si>
  <si>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</si>
  <si>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</si>
  <si>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</si>
  <si>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</si>
  <si>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</si>
  <si>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</si>
  <si>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</si>
  <si>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</si>
  <si>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</si>
  <si>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</si>
  <si>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</si>
  <si>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</si>
  <si>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</si>
  <si>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</si>
  <si>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</si>
  <si>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</si>
  <si>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</si>
  <si>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</si>
  <si>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</si>
  <si>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</si>
  <si>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</si>
  <si>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</si>
  <si>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</si>
  <si>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</si>
  <si>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</si>
  <si>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</si>
  <si>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</si>
  <si>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</si>
  <si>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</si>
  <si>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</si>
  <si>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</si>
  <si>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</si>
  <si>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</si>
  <si>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</si>
  <si>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</si>
  <si>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</si>
  <si>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</si>
  <si>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</si>
  <si>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</si>
  <si>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</si>
  <si>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</si>
  <si>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</si>
  <si>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</si>
  <si>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</si>
  <si>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</si>
  <si>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</si>
  <si>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</si>
  <si>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</si>
  <si>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</si>
  <si>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</si>
  <si>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</si>
  <si>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</si>
  <si>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</si>
  <si>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</si>
  <si>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</si>
  <si>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</si>
  <si>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</si>
  <si>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</si>
  <si>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</si>
  <si>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</si>
  <si>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</si>
  <si>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</si>
  <si>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</si>
  <si>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</si>
  <si>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</si>
  <si>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</si>
  <si>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</si>
  <si>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</si>
  <si>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</si>
  <si>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</si>
  <si>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</si>
  <si>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</si>
  <si>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</si>
  <si>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</si>
  <si>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</si>
  <si>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</si>
  <si>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</si>
  <si>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</si>
  <si>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</si>
  <si>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</si>
  <si>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</si>
  <si>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</si>
  <si>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</si>
  <si>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</si>
  <si>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</si>
  <si>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</si>
  <si>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</si>
  <si>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</si>
  <si>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</si>
  <si>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</si>
  <si>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</si>
  <si>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</si>
  <si>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</si>
  <si>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</si>
  <si>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</si>
  <si>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</si>
  <si>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</si>
  <si>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</si>
  <si>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</si>
  <si>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</si>
  <si>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</si>
  <si>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</si>
  <si>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</si>
  <si>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</si>
  <si>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</si>
  <si>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</si>
  <si>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</si>
  <si>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</si>
  <si>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</si>
  <si>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</si>
  <si>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</si>
  <si>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</si>
  <si>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</si>
  <si>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</si>
  <si>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</si>
  <si>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</si>
  <si>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</si>
  <si>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</si>
  <si>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</si>
  <si>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</si>
  <si>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</si>
  <si>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</si>
  <si>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</si>
  <si>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</si>
  <si>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</si>
  <si>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</si>
  <si>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</si>
  <si>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</si>
  <si>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</si>
  <si>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</si>
  <si>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</si>
  <si>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</si>
  <si>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</si>
  <si>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</si>
  <si>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</si>
  <si>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</si>
  <si>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</si>
  <si>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</si>
  <si>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</si>
  <si>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</si>
  <si>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</si>
  <si>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</si>
  <si>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</si>
  <si>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</si>
  <si>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</si>
  <si>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</si>
  <si>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</si>
  <si>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</si>
  <si>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</si>
  <si>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</si>
  <si>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</si>
  <si>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</si>
  <si>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</si>
  <si>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</si>
  <si>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</si>
  <si>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</si>
  <si>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</si>
  <si>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</si>
  <si>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</si>
  <si>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</si>
  <si>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</si>
  <si>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</si>
  <si>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</si>
  <si>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</si>
  <si>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</si>
  <si>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</si>
  <si>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</si>
  <si>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</si>
  <si>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</si>
  <si>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</si>
  <si>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</si>
  <si>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</si>
  <si>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</si>
  <si>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</si>
  <si>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</si>
  <si>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</si>
  <si>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</si>
  <si>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</si>
  <si>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</si>
  <si>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</si>
  <si>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</si>
  <si>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</si>
  <si>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</si>
  <si>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</si>
  <si>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</si>
  <si>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</si>
  <si>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</si>
  <si>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</si>
  <si>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</si>
  <si>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</si>
  <si>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</si>
  <si>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</si>
  <si>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</si>
  <si>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</si>
  <si>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</si>
  <si>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</si>
  <si>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</si>
  <si>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</si>
  <si>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</si>
  <si>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</si>
  <si>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</si>
  <si>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</si>
  <si>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</si>
  <si>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</si>
  <si>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</si>
  <si>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</si>
  <si>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</si>
  <si>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</si>
  <si>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</si>
  <si>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</si>
  <si>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</si>
  <si>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</si>
  <si>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</si>
  <si>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</si>
  <si>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</si>
  <si>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</si>
  <si>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</si>
  <si>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</si>
  <si>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</si>
  <si>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</si>
  <si>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</si>
  <si>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</si>
  <si>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</si>
  <si>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</si>
  <si>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</si>
  <si>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</si>
  <si>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</si>
  <si>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</si>
  <si>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</si>
  <si>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</si>
  <si>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</si>
  <si>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</si>
  <si>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</si>
  <si>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</si>
  <si>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</si>
  <si>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</si>
  <si>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</si>
  <si>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</si>
  <si>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</si>
  <si>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</si>
  <si>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</si>
  <si>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</si>
  <si>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</si>
  <si>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</si>
  <si>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</si>
  <si>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</si>
  <si>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</si>
  <si>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</si>
  <si>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</si>
  <si>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</si>
  <si>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</si>
  <si>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</si>
  <si>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</si>
  <si>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</si>
  <si>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</si>
  <si>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</si>
  <si>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</si>
  <si>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</si>
  <si>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</si>
  <si>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</si>
  <si>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</si>
  <si>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</si>
  <si>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</si>
  <si>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</si>
  <si>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</si>
  <si>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</si>
  <si>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</si>
  <si>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</si>
  <si>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</si>
  <si>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</si>
  <si>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</si>
  <si>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</si>
  <si>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</si>
  <si>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</si>
  <si>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</si>
  <si>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</si>
  <si>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</si>
  <si>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</si>
  <si>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</si>
  <si>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</si>
  <si>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</si>
  <si>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</si>
  <si>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</si>
  <si>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</si>
  <si>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</si>
  <si>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</si>
  <si>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</si>
  <si>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</si>
  <si>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</si>
  <si>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</si>
  <si>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</si>
  <si>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</si>
  <si>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</si>
  <si>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</si>
  <si>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</si>
  <si>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</si>
  <si>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</si>
  <si>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</si>
  <si>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</si>
  <si>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</si>
  <si>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</si>
  <si>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</si>
  <si>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</si>
  <si>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</si>
  <si>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</si>
  <si>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</si>
  <si>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</si>
  <si>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</si>
  <si>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</si>
  <si>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</si>
  <si>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</si>
  <si>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</si>
  <si>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</si>
  <si>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</si>
  <si>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</si>
  <si>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</si>
  <si>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</si>
  <si>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</si>
  <si>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</si>
  <si>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</si>
  <si>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</si>
  <si>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</si>
  <si>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</si>
  <si>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</si>
  <si>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</si>
  <si>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</si>
  <si>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</si>
  <si>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</si>
  <si>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</si>
  <si>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</si>
  <si>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</si>
  <si>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</si>
  <si>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</si>
  <si>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</si>
  <si>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</si>
  <si>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</si>
  <si>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</si>
  <si>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</si>
  <si>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</si>
  <si>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</si>
  <si>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</si>
  <si>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</si>
  <si>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</si>
  <si>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</si>
  <si>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</si>
  <si>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</si>
  <si>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</si>
  <si>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</si>
  <si>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</si>
  <si>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</si>
  <si>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</si>
  <si>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</si>
  <si>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</si>
  <si>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</si>
  <si>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</si>
  <si>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</si>
  <si>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</si>
  <si>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</si>
  <si>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</si>
  <si>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</si>
  <si>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</si>
  <si>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</si>
  <si>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</si>
  <si>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</si>
  <si>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</si>
  <si>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</si>
  <si>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</si>
  <si>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</si>
  <si>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</si>
  <si>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</si>
  <si>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</si>
  <si>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</si>
  <si>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</si>
  <si>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</si>
  <si>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</si>
  <si>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</si>
  <si>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</si>
  <si>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</si>
  <si>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</si>
  <si>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</si>
  <si>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</si>
  <si>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</si>
  <si>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</si>
  <si>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</si>
  <si>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</si>
  <si>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</si>
  <si>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</si>
  <si>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</si>
  <si>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</si>
  <si>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</si>
  <si>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</si>
  <si>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</si>
  <si>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</si>
  <si>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</si>
  <si>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</si>
  <si>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</si>
  <si>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</si>
  <si>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</si>
  <si>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</si>
  <si>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</si>
  <si>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</si>
  <si>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</si>
  <si>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</si>
  <si>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</si>
  <si>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</si>
  <si>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</si>
  <si>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</si>
  <si>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</si>
  <si>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</si>
  <si>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</si>
  <si>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</si>
  <si>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</si>
  <si>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</si>
  <si>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</si>
  <si>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</si>
  <si>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</si>
  <si>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</si>
  <si>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</si>
  <si>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</si>
  <si>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</si>
  <si>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</si>
  <si>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</si>
  <si>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</si>
  <si>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</si>
  <si>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</si>
  <si>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</si>
  <si>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</si>
  <si>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</si>
  <si>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</si>
  <si>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</si>
  <si>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</si>
  <si>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</si>
  <si>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</si>
  <si>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</si>
  <si>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</si>
  <si>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</si>
  <si>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</si>
  <si>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</si>
  <si>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</si>
  <si>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</si>
  <si>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</si>
  <si>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</si>
  <si>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</si>
  <si>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</si>
  <si>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</si>
  <si>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</si>
  <si>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</si>
  <si>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</si>
  <si>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</si>
  <si>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</si>
  <si>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</si>
  <si>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</si>
  <si>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</si>
  <si>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</si>
  <si>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</si>
  <si>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</si>
  <si>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</si>
  <si>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</si>
  <si>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</si>
  <si>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</si>
  <si>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</si>
  <si>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</si>
  <si>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</si>
  <si>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</si>
  <si>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</si>
  <si>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</si>
  <si>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</si>
  <si>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</si>
  <si>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</si>
  <si>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</si>
  <si>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</si>
  <si>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</si>
  <si>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</si>
  <si>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</si>
  <si>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</si>
  <si>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</si>
  <si>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</si>
  <si>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</si>
  <si>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</si>
  <si>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</si>
  <si>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</si>
  <si>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</si>
  <si>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</si>
  <si>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</si>
  <si>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</si>
  <si>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</si>
  <si>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</si>
  <si>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</si>
  <si>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</si>
  <si>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</si>
  <si>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</si>
  <si>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</si>
  <si>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</si>
  <si>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</si>
  <si>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</si>
  <si>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</si>
  <si>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</si>
  <si>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</si>
  <si>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</si>
  <si>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</si>
  <si>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</si>
  <si>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</si>
  <si>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</si>
  <si>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</si>
  <si>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</si>
  <si>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</si>
  <si>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</si>
  <si>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</si>
  <si>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</si>
  <si>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</si>
  <si>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</si>
  <si>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</si>
  <si>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</si>
  <si>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</si>
  <si>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</si>
  <si>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</si>
  <si>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</si>
  <si>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</si>
  <si>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</si>
  <si>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</si>
  <si>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</si>
  <si>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</si>
  <si>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</si>
  <si>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</si>
  <si>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</si>
  <si>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</si>
  <si>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</si>
  <si>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</si>
  <si>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</si>
  <si>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</si>
  <si>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</si>
  <si>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</si>
  <si>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</si>
  <si>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</si>
  <si>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</si>
  <si>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</si>
  <si>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</si>
  <si>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</si>
  <si>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</si>
  <si>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</si>
  <si>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</si>
  <si>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</si>
  <si>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</si>
  <si>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</si>
  <si>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</si>
  <si>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</si>
  <si>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</si>
  <si>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</si>
  <si>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</si>
  <si>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</si>
  <si>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</si>
  <si>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</si>
  <si>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</si>
  <si>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</si>
  <si>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</si>
  <si>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</si>
  <si>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</si>
  <si>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</si>
  <si>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</si>
  <si>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</si>
  <si>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</si>
  <si>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</si>
  <si>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</si>
  <si>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</si>
  <si>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</si>
  <si>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</si>
  <si>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</si>
  <si>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</si>
  <si>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</si>
  <si>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</si>
  <si>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</si>
  <si>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</si>
  <si>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</si>
  <si>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</si>
  <si>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</si>
  <si>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</si>
  <si>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</si>
  <si>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</si>
  <si>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</si>
  <si>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</si>
  <si>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</si>
  <si>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</si>
  <si>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</si>
  <si>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</si>
  <si>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</si>
  <si>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</si>
  <si>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</si>
  <si>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</si>
  <si>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</si>
  <si>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</si>
  <si>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</si>
  <si>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</si>
  <si>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</si>
  <si>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</si>
  <si>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</si>
  <si>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</si>
  <si>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</si>
  <si>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</si>
  <si>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</si>
  <si>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</si>
  <si>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</si>
  <si>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</si>
  <si>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</si>
  <si>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</si>
  <si>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</si>
  <si>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</si>
  <si>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</si>
  <si>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</si>
  <si>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</si>
  <si>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</si>
  <si>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</si>
  <si>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</si>
  <si>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</si>
  <si>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</si>
  <si>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</si>
  <si>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</si>
  <si>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</si>
  <si>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</si>
  <si>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</si>
  <si>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</si>
  <si>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</si>
  <si>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</si>
  <si>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</si>
  <si>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</si>
  <si>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</si>
  <si>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</si>
  <si>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</si>
  <si>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</si>
  <si>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</si>
  <si>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</si>
  <si>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</si>
  <si>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</si>
  <si>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</si>
  <si>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</si>
  <si>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</si>
  <si>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</si>
  <si>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</si>
  <si>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</si>
  <si>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</si>
  <si>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</si>
  <si>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</si>
  <si>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</si>
  <si>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</si>
  <si>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</si>
  <si>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</si>
  <si>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</si>
  <si>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</si>
  <si>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</si>
  <si>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</si>
  <si>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</si>
  <si>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</si>
  <si>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</si>
  <si>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</si>
  <si>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</si>
  <si>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</si>
  <si>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</si>
  <si>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</si>
  <si>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</si>
  <si>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</si>
  <si>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</si>
  <si>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</si>
  <si>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</si>
  <si>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</si>
  <si>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</si>
  <si>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</si>
  <si>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</si>
  <si>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</si>
  <si>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</si>
  <si>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</si>
  <si>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</si>
  <si>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</si>
  <si>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</si>
  <si>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</si>
  <si>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</si>
  <si>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</si>
  <si>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</si>
  <si>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</si>
  <si>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</si>
  <si>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</si>
  <si>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</si>
  <si>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</si>
  <si>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</si>
  <si>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</si>
  <si>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</si>
  <si>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</si>
  <si>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</si>
  <si>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</si>
  <si>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</si>
  <si>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</si>
  <si>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</si>
  <si>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</si>
  <si>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</si>
  <si>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</si>
  <si>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</si>
  <si>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</si>
  <si>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</si>
  <si>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</si>
  <si>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</si>
  <si>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</si>
  <si>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</si>
  <si>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</si>
  <si>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</si>
  <si>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</si>
  <si>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</si>
  <si>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</si>
  <si>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</si>
  <si>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</si>
  <si>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</si>
  <si>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</si>
  <si>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</si>
  <si>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</si>
  <si>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</si>
  <si>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</si>
  <si>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</si>
  <si>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</si>
  <si>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</si>
  <si>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</si>
  <si>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</si>
  <si>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</si>
  <si>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</si>
  <si>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</si>
  <si>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</si>
  <si>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</si>
  <si>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</si>
  <si>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</si>
  <si>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</si>
  <si>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</si>
  <si>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</si>
  <si>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</si>
  <si>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</si>
  <si>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</si>
  <si>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</si>
  <si>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</si>
  <si>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</si>
  <si>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</si>
  <si>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</si>
  <si>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</si>
  <si>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</si>
  <si>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</si>
  <si>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</si>
  <si>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</si>
  <si>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</si>
  <si>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</si>
  <si>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</si>
  <si>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</si>
  <si>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</si>
  <si>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</si>
  <si>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</si>
  <si>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</si>
  <si>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</si>
  <si>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</si>
  <si>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</si>
  <si>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</si>
  <si>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</si>
  <si>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</si>
  <si>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</si>
  <si>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</si>
  <si>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</si>
  <si>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</si>
  <si>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</si>
  <si>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</si>
  <si>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</si>
  <si>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</si>
  <si>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</si>
  <si>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</si>
  <si>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</si>
  <si>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</si>
  <si>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</si>
  <si>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</si>
  <si>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</si>
  <si>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</si>
  <si>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</si>
  <si>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</si>
  <si>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</si>
  <si>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</si>
  <si>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</si>
  <si>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</si>
  <si>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</si>
  <si>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</si>
  <si>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</si>
  <si>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</si>
  <si>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</si>
  <si>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</si>
  <si>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</si>
  <si>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</si>
  <si>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</si>
  <si>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</si>
  <si>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</si>
  <si>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</si>
  <si>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</si>
  <si>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</si>
  <si>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</si>
  <si>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</si>
  <si>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</si>
  <si>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</si>
  <si>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</si>
  <si>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</si>
  <si>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</si>
  <si>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</si>
  <si>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</si>
  <si>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</si>
  <si>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</si>
  <si>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</si>
  <si>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</si>
  <si>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</si>
  <si>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</si>
  <si>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</si>
  <si>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</si>
  <si>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</si>
  <si>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</si>
  <si>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</si>
  <si>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</si>
  <si>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</si>
  <si>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</si>
  <si>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</si>
  <si>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</si>
  <si>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</si>
  <si>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</si>
  <si>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</si>
  <si>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</si>
  <si>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</si>
  <si>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</si>
  <si>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</si>
  <si>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</si>
  <si>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</si>
  <si>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</si>
  <si>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</si>
  <si>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</si>
  <si>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</si>
  <si>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</si>
  <si>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</si>
  <si>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</si>
  <si>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</si>
  <si>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</si>
  <si>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</si>
  <si>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</si>
  <si>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</si>
  <si>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</si>
  <si>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</si>
  <si>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</si>
  <si>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</si>
  <si>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</si>
  <si>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</si>
  <si>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</si>
  <si>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</si>
  <si>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</si>
  <si>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</si>
  <si>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</si>
  <si>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</si>
  <si>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</si>
  <si>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</si>
  <si>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</si>
  <si>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</si>
  <si>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</si>
  <si>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</si>
  <si>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</si>
  <si>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</si>
  <si>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</si>
  <si>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</si>
  <si>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</si>
  <si>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</si>
  <si>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</si>
  <si>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</si>
  <si>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</si>
  <si>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</si>
  <si>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</si>
  <si>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</si>
  <si>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</si>
  <si>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</si>
  <si>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</si>
  <si>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</si>
  <si>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</si>
  <si>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</si>
  <si>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</si>
  <si>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</si>
  <si>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</si>
  <si>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</si>
  <si>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</si>
  <si>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</si>
  <si>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</si>
  <si>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</si>
  <si>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</si>
  <si>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</si>
  <si>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</si>
  <si>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</si>
  <si>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</si>
  <si>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</si>
  <si>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</si>
  <si>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</si>
  <si>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</si>
  <si>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</si>
  <si>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</si>
  <si>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</si>
  <si>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</si>
  <si>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</si>
  <si>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</si>
  <si>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</si>
  <si>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</si>
  <si>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</si>
  <si>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</si>
  <si>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</si>
  <si>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</si>
  <si>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</si>
  <si>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</si>
  <si>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</si>
  <si>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</si>
  <si>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</si>
  <si>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</si>
  <si>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</si>
  <si>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</si>
  <si>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</si>
  <si>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</si>
  <si>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</si>
  <si>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</si>
  <si>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</si>
  <si>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</si>
  <si>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</si>
  <si>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</si>
  <si>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</si>
  <si>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</si>
  <si>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</si>
  <si>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</si>
  <si>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</si>
  <si>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</si>
  <si>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</si>
  <si>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</si>
  <si>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</si>
  <si>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</si>
  <si>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</si>
  <si>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</si>
  <si>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</si>
  <si>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</si>
  <si>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</si>
  <si>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</si>
  <si>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</si>
  <si>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</si>
  <si>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</si>
  <si>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</si>
  <si>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</si>
  <si>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</si>
  <si>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</si>
  <si>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</si>
  <si>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</si>
  <si>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</si>
  <si>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</si>
  <si>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</si>
  <si>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</si>
  <si>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</si>
  <si>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</si>
  <si>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</si>
  <si>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</si>
  <si>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</si>
  <si>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</si>
  <si>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</si>
  <si>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</si>
  <si>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</si>
  <si>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</si>
  <si>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</si>
  <si>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</si>
  <si>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</si>
  <si>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</si>
  <si>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</si>
  <si>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</si>
  <si>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</si>
  <si>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</si>
  <si>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</si>
  <si>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</si>
  <si>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</si>
  <si>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</si>
  <si>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</si>
  <si>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</si>
  <si>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</si>
  <si>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</si>
  <si>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</si>
  <si>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</si>
  <si>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</si>
  <si>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</si>
  <si>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</si>
  <si>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</si>
  <si>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</si>
  <si>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</si>
  <si>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</si>
  <si>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</si>
  <si>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</si>
  <si>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</si>
  <si>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</si>
  <si>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</si>
  <si>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</si>
  <si>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</si>
  <si>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</si>
  <si>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</si>
  <si>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</si>
  <si>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</si>
  <si>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</si>
  <si>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</si>
  <si>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</si>
  <si>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</si>
  <si>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</si>
  <si>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</si>
  <si>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</si>
  <si>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</si>
  <si>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</si>
  <si>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</si>
  <si>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</si>
  <si>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</si>
  <si>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</si>
  <si>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</si>
  <si>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</si>
  <si>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</si>
  <si>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</si>
  <si>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</si>
  <si>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</si>
  <si>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</si>
  <si>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</si>
  <si>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</si>
  <si>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</si>
  <si>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</si>
  <si>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</si>
  <si>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</si>
  <si>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</si>
  <si>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</si>
  <si>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</si>
  <si>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</si>
  <si>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</si>
  <si>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</si>
  <si>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</si>
  <si>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</si>
  <si>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</si>
  <si>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</si>
  <si>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</si>
  <si>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</si>
  <si>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</si>
  <si>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</si>
  <si>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</si>
  <si>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</si>
  <si>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</si>
  <si>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</si>
  <si>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</si>
  <si>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</si>
  <si>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</si>
  <si>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</si>
  <si>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</si>
  <si>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</si>
  <si>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</si>
  <si>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</si>
  <si>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</si>
  <si>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</si>
  <si>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</si>
  <si>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</si>
  <si>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</si>
  <si>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</si>
  <si>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</si>
  <si>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</si>
  <si>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</si>
  <si>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</si>
  <si>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</si>
  <si>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</si>
  <si>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</si>
  <si>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</si>
  <si>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</si>
  <si>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</si>
  <si>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</si>
  <si>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</si>
  <si>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</si>
  <si>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</si>
  <si>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</si>
  <si>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</si>
  <si>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</si>
  <si>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</si>
  <si>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</si>
  <si>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</si>
  <si>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</si>
  <si>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</si>
  <si>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</si>
  <si>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</si>
  <si>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</si>
  <si>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</si>
  <si>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</si>
  <si>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</si>
  <si>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</si>
  <si>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</si>
  <si>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</si>
  <si>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</si>
  <si>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</si>
  <si>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</si>
  <si>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</si>
  <si>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</si>
  <si>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</si>
  <si>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</si>
  <si>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</si>
  <si>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</si>
  <si>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</si>
  <si>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</si>
  <si>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</si>
  <si>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</si>
  <si>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</si>
  <si>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</si>
  <si>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</si>
  <si>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</si>
  <si>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</si>
  <si>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</si>
  <si>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</si>
  <si>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</si>
  <si>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</si>
  <si>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</si>
  <si>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</si>
  <si>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</si>
  <si>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</si>
  <si>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</si>
  <si>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</si>
  <si>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</si>
  <si>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</si>
  <si>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</si>
  <si>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</si>
  <si>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</si>
  <si>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</si>
  <si>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</si>
  <si>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</si>
  <si>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</si>
  <si>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</si>
  <si>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</si>
  <si>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</si>
  <si>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</si>
  <si>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</si>
  <si>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</si>
  <si>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</si>
  <si>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</si>
  <si>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</si>
  <si>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</si>
  <si>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</si>
  <si>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</si>
  <si>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</si>
  <si>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</si>
  <si>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</si>
  <si>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</si>
  <si>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</si>
  <si>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</si>
  <si>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</si>
  <si>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</si>
  <si>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</si>
  <si>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</si>
  <si>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</si>
  <si>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</si>
  <si>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</si>
  <si>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</si>
  <si>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</si>
  <si>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</si>
  <si>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</si>
  <si>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</si>
  <si>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</si>
  <si>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</si>
  <si>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</si>
  <si>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</si>
  <si>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</si>
  <si>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</si>
  <si>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</si>
  <si>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</si>
  <si>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</si>
  <si>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</si>
  <si>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</si>
  <si>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</si>
  <si>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</si>
  <si>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</si>
  <si>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</si>
  <si>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</si>
  <si>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</si>
  <si>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</si>
  <si>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</si>
  <si>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</si>
  <si>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</si>
  <si>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</si>
  <si>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</si>
  <si>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</si>
  <si>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</si>
  <si>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</si>
  <si>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</si>
  <si>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</si>
  <si>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</si>
  <si>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</si>
  <si>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</si>
  <si>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</si>
  <si>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</si>
  <si>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</si>
  <si>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</si>
  <si>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</si>
  <si>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</si>
  <si>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</si>
  <si>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</si>
  <si>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</si>
  <si>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</si>
  <si>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</si>
  <si>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</si>
  <si>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</si>
  <si>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</si>
  <si>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</si>
  <si>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</si>
  <si>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</si>
  <si>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</si>
  <si>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</si>
  <si>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</si>
  <si>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</si>
  <si>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</si>
  <si>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</si>
  <si>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</si>
  <si>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</si>
  <si>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</si>
  <si>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</si>
  <si>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</si>
  <si>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</si>
  <si>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</si>
  <si>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</si>
  <si>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</si>
  <si>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</si>
  <si>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</si>
  <si>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</si>
  <si>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</si>
  <si>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</si>
  <si>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</si>
  <si>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</si>
  <si>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</si>
  <si>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</si>
  <si>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</si>
  <si>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</si>
  <si>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</si>
  <si>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</si>
  <si>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</si>
  <si>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</si>
  <si>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</si>
  <si>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</si>
  <si>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</si>
  <si>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</si>
  <si>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</si>
  <si>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</si>
  <si>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</si>
  <si>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</si>
  <si>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</si>
  <si>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</si>
  <si>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</si>
  <si>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</si>
  <si>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</si>
  <si>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</si>
  <si>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</si>
  <si>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</si>
  <si>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</si>
  <si>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</si>
  <si>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</si>
  <si>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</si>
  <si>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</si>
  <si>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</si>
  <si>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</si>
  <si>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</si>
  <si>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</si>
  <si>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</si>
  <si>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</si>
  <si>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</si>
  <si>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</si>
  <si>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</si>
  <si>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</si>
  <si>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</si>
  <si>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</si>
  <si>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</si>
  <si>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</si>
  <si>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</si>
  <si>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</si>
  <si>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</si>
  <si>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</si>
  <si>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</si>
  <si>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</si>
  <si>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</si>
  <si>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</si>
  <si>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</si>
  <si>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</si>
  <si>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</si>
  <si>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</si>
  <si>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</si>
  <si>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</si>
  <si>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</si>
  <si>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</si>
  <si>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</si>
  <si>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</si>
  <si>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</si>
  <si>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</si>
  <si>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</si>
  <si>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</si>
  <si>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</si>
  <si>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</si>
  <si>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</si>
  <si>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</si>
  <si>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</si>
  <si>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</si>
  <si>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</si>
  <si>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</si>
  <si>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</si>
  <si>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</si>
  <si>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</si>
  <si>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</si>
  <si>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</si>
  <si>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</si>
  <si>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</si>
  <si>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</si>
  <si>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</si>
  <si>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</si>
  <si>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</si>
  <si>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</si>
  <si>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</si>
  <si>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</si>
  <si>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</si>
  <si>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</si>
  <si>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</si>
  <si>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</si>
  <si>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</si>
  <si>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</si>
  <si>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</si>
  <si>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</si>
  <si>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</si>
  <si>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</si>
  <si>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</si>
  <si>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</si>
  <si>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</si>
  <si>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</si>
  <si>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</si>
  <si>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</si>
  <si>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</si>
  <si>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</si>
  <si>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</si>
  <si>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</si>
  <si>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</si>
  <si>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</si>
  <si>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</si>
  <si>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</si>
  <si>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</si>
  <si>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</si>
  <si>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</si>
  <si>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</si>
  <si>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</si>
  <si>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</si>
  <si>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</si>
  <si>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</si>
  <si>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</si>
  <si>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</si>
  <si>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</si>
  <si>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</si>
  <si>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</si>
  <si>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</si>
  <si>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</si>
  <si>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</si>
  <si>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</si>
  <si>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</si>
  <si>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</si>
  <si>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</si>
  <si>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</si>
  <si>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</si>
  <si>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</si>
  <si>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</si>
  <si>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</si>
  <si>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</si>
  <si>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</si>
  <si>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</si>
  <si>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</si>
  <si>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</si>
  <si>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</si>
  <si>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</si>
  <si>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</si>
  <si>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</si>
  <si>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</si>
  <si>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</si>
  <si>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</si>
  <si>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</si>
  <si>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</si>
  <si>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</si>
  <si>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</si>
  <si>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</si>
  <si>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</si>
  <si>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</si>
  <si>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</si>
  <si>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</si>
  <si>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</si>
  <si>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</si>
  <si>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</si>
  <si>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</si>
  <si>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</si>
  <si>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</si>
  <si>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</si>
  <si>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</si>
  <si>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</si>
  <si>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</si>
  <si>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</si>
  <si>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</si>
  <si>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</si>
  <si>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</si>
  <si>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</si>
  <si>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</si>
  <si>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</si>
  <si>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</si>
  <si>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</si>
  <si>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</si>
  <si>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</si>
  <si>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</si>
  <si>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</si>
  <si>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</si>
  <si>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</si>
  <si>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</si>
  <si>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</si>
  <si>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</si>
  <si>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</si>
  <si>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</si>
  <si>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</si>
  <si>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</si>
  <si>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</si>
  <si>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</si>
  <si>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</si>
  <si>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</si>
  <si>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</si>
  <si>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</si>
  <si>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</si>
  <si>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</si>
  <si>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</si>
  <si>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</si>
  <si>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</si>
  <si>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</si>
  <si>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</si>
  <si>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</si>
  <si>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</si>
  <si>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</si>
  <si>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</si>
  <si>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</si>
  <si>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</si>
  <si>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</si>
  <si>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</si>
  <si>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</si>
  <si>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</si>
  <si>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</si>
  <si>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</si>
  <si>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</si>
  <si>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</si>
  <si>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</si>
  <si>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</si>
  <si>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</si>
  <si>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</si>
  <si>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</si>
  <si>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</si>
  <si>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</si>
  <si>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</si>
  <si>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</si>
  <si>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</si>
  <si>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</si>
  <si>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</si>
  <si>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</si>
  <si>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</si>
  <si>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</si>
  <si>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</si>
  <si>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</si>
  <si>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</si>
  <si>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</si>
  <si>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</si>
  <si>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</si>
  <si>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</si>
  <si>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</si>
  <si>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</si>
  <si>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</si>
  <si>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</si>
  <si>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</si>
  <si>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</si>
  <si>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</si>
  <si>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</si>
  <si>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</si>
  <si>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</si>
  <si>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</si>
  <si>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</si>
  <si>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</si>
  <si>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</si>
  <si>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</si>
  <si>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</si>
  <si>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</si>
  <si>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</si>
  <si>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</si>
  <si>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</si>
  <si>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</si>
  <si>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</si>
  <si>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</si>
  <si>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</si>
  <si>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</si>
  <si>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</si>
  <si>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</si>
  <si>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</si>
  <si>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</si>
  <si>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</si>
  <si>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</si>
  <si>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</si>
  <si>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</si>
  <si>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</si>
  <si>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</si>
  <si>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</si>
  <si>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</si>
  <si>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</si>
  <si>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</si>
  <si>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</si>
  <si>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</si>
  <si>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</si>
  <si>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</si>
  <si>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</si>
  <si>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</si>
  <si>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</si>
  <si>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</si>
  <si>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</si>
  <si>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</si>
  <si>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</si>
  <si>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</si>
  <si>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</si>
  <si>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</si>
  <si>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</si>
  <si>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</si>
  <si>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</si>
  <si>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</si>
  <si>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</si>
  <si>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</si>
  <si>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</si>
  <si>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</si>
  <si>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</si>
  <si>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</si>
  <si>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</si>
  <si>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</si>
  <si>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</si>
  <si>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</si>
  <si>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</si>
  <si>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</si>
  <si>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</si>
  <si>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</si>
  <si>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</si>
  <si>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</si>
  <si>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</si>
  <si>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</si>
  <si>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</si>
  <si>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</si>
  <si>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</si>
  <si>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</si>
  <si>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</si>
  <si>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</si>
  <si>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</si>
  <si>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</si>
  <si>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</si>
  <si>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</si>
  <si>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</si>
  <si>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</si>
  <si>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</si>
  <si>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</si>
  <si>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</si>
  <si>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</si>
  <si>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</si>
  <si>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</si>
  <si>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</si>
  <si>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</si>
  <si>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</si>
  <si>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</si>
  <si>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</si>
  <si>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</si>
  <si>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</si>
  <si>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</si>
  <si>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</si>
  <si>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</si>
  <si>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</si>
  <si>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</si>
  <si>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</si>
  <si>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</si>
  <si>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</si>
  <si>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</si>
  <si>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</si>
  <si>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</si>
  <si>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</si>
  <si>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</si>
  <si>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</si>
  <si>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</si>
  <si>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</si>
  <si>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</si>
  <si>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</si>
  <si>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</si>
  <si>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</si>
  <si>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</si>
  <si>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</si>
  <si>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</si>
  <si>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</si>
  <si>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</si>
  <si>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</si>
  <si>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</si>
  <si>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</si>
  <si>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</si>
  <si>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</si>
  <si>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</si>
  <si>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</si>
  <si>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</si>
  <si>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</si>
  <si>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</si>
  <si>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</si>
  <si>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</si>
  <si>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</si>
  <si>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</si>
  <si>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</si>
  <si>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</si>
  <si>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</si>
  <si>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</si>
  <si>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</si>
  <si>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</si>
  <si>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</si>
  <si>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</si>
  <si>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</si>
  <si>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</si>
  <si>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</si>
  <si>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</si>
  <si>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</si>
  <si>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</si>
  <si>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</si>
  <si>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</si>
  <si>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</si>
  <si>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</si>
  <si>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</si>
  <si>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</si>
  <si>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</si>
  <si>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</si>
  <si>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</si>
  <si>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</si>
  <si>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</si>
  <si>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</si>
  <si>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</si>
  <si>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</si>
  <si>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</si>
  <si>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</si>
  <si>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</si>
  <si>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</si>
  <si>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</si>
  <si>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</si>
  <si>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</si>
  <si>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</si>
  <si>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</si>
  <si>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</si>
  <si>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</si>
  <si>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</si>
  <si>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</si>
  <si>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</si>
  <si>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</si>
  <si>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</si>
  <si>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</si>
  <si>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</si>
  <si>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</si>
  <si>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</si>
  <si>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</si>
  <si>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</si>
  <si>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</si>
  <si>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</si>
  <si>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</si>
  <si>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</si>
  <si>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</si>
  <si>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</si>
  <si>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</si>
  <si>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</si>
  <si>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</si>
  <si>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</si>
  <si>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</si>
  <si>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</si>
  <si>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</si>
  <si>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</si>
  <si>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</si>
  <si>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</si>
  <si>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</si>
  <si>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</si>
  <si>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</si>
  <si>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</si>
  <si>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</si>
  <si>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</si>
  <si>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</si>
  <si>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</si>
  <si>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</si>
  <si>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</si>
  <si>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</si>
  <si>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</si>
  <si>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</si>
  <si>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</si>
  <si>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</si>
  <si>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</si>
  <si>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</si>
  <si>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</si>
  <si>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</si>
  <si>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</si>
  <si>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</si>
  <si>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</si>
  <si>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</si>
  <si>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</si>
  <si>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</si>
  <si>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</si>
  <si>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</si>
  <si>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</si>
  <si>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</si>
  <si>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</si>
  <si>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</si>
  <si>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</si>
  <si>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</si>
  <si>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</si>
  <si>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</si>
  <si>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</si>
  <si>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</si>
  <si>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</si>
  <si>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</si>
  <si>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</si>
  <si>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</si>
  <si>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</si>
  <si>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</si>
  <si>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</si>
  <si>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</si>
  <si>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</si>
  <si>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</si>
  <si>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</si>
  <si>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</si>
  <si>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</si>
  <si>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</si>
  <si>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</si>
  <si>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</si>
  <si>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</si>
  <si>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</si>
  <si>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</si>
  <si>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</si>
  <si>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</si>
  <si>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</si>
  <si>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</si>
  <si>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</si>
  <si>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</si>
  <si>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</si>
  <si>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</si>
  <si>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</si>
  <si>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</si>
  <si>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</si>
  <si>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</si>
  <si>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</si>
  <si>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</si>
  <si>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</si>
  <si>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</si>
  <si>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</si>
  <si>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</si>
  <si>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</si>
  <si>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</si>
  <si>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</si>
  <si>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</si>
  <si>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</si>
  <si>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</si>
  <si>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</si>
  <si>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</si>
  <si>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</si>
  <si>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</si>
  <si>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</si>
  <si>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</si>
  <si>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</si>
  <si>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</si>
  <si>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</si>
  <si>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</si>
  <si>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</si>
  <si>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</si>
  <si>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</si>
  <si>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</si>
  <si>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</si>
  <si>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</si>
  <si>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</si>
  <si>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</si>
  <si>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</si>
  <si>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</si>
  <si>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</si>
  <si>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</si>
  <si>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</si>
  <si>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</si>
  <si>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</si>
  <si>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</si>
  <si>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</si>
  <si>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</si>
  <si>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</si>
  <si>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</si>
  <si>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</si>
  <si>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</si>
  <si>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</si>
  <si>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</si>
  <si>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</si>
  <si>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</si>
  <si>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</si>
  <si>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</si>
  <si>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</si>
  <si>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</si>
  <si>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</si>
  <si>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</si>
  <si>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</si>
  <si>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</si>
  <si>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</si>
  <si>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</si>
  <si>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</si>
  <si>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</si>
  <si>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</si>
  <si>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</si>
  <si>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</si>
  <si>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</si>
  <si>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</si>
  <si>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</si>
  <si>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</si>
  <si>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</si>
  <si>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</si>
  <si>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</si>
  <si>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</si>
  <si>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</si>
  <si>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</si>
  <si>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</si>
  <si>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</si>
  <si>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</si>
  <si>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</si>
  <si>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</si>
  <si>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</si>
  <si>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</si>
  <si>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</si>
  <si>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</si>
  <si>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</si>
  <si>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</si>
  <si>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</si>
  <si>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</si>
  <si>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</si>
  <si>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</si>
  <si>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</si>
  <si>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</si>
  <si>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</si>
  <si>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</si>
  <si>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</si>
  <si>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</si>
  <si>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</si>
  <si>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</si>
  <si>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</si>
  <si>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</si>
  <si>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</si>
  <si>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</si>
  <si>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</si>
  <si>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</si>
  <si>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</si>
  <si>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</si>
  <si>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</si>
  <si>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</si>
  <si>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</si>
  <si>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</si>
  <si>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</si>
  <si>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</si>
  <si>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</si>
  <si>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</si>
  <si>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</si>
  <si>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</si>
  <si>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</si>
  <si>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</si>
  <si>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</si>
  <si>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</si>
  <si>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</si>
  <si>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</si>
  <si>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</si>
  <si>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</si>
  <si>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</si>
  <si>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</si>
  <si>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</si>
  <si>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</si>
  <si>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</si>
  <si>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</si>
  <si>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</si>
  <si>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</si>
  <si>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</si>
  <si>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</si>
  <si>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</si>
  <si>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</si>
  <si>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</si>
  <si>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</si>
  <si>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</si>
  <si>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</si>
  <si>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</si>
  <si>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</si>
  <si>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</si>
  <si>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</si>
  <si>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</si>
  <si>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</si>
  <si>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</si>
  <si>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</si>
  <si>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</si>
  <si>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</si>
  <si>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</si>
  <si>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</si>
  <si>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</si>
  <si>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</si>
  <si>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</si>
  <si>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</si>
  <si>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</si>
  <si>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</si>
  <si>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</si>
  <si>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</si>
  <si>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</si>
  <si>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</si>
  <si>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</si>
  <si>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</si>
  <si>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</si>
  <si>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</si>
  <si>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</si>
  <si>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</si>
  <si>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</si>
  <si>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</si>
  <si>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</si>
  <si>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</si>
  <si>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</si>
  <si>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</si>
  <si>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</si>
  <si>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</si>
  <si>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</si>
  <si>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</si>
  <si>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</si>
  <si>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</si>
  <si>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</si>
  <si>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</si>
  <si>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</si>
  <si>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</si>
  <si>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</si>
  <si>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</si>
  <si>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</si>
  <si>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</si>
  <si>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</si>
  <si>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</si>
  <si>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</si>
  <si>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</si>
  <si>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</si>
  <si>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</si>
  <si>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</si>
  <si>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</si>
  <si>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</si>
  <si>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</si>
  <si>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</si>
  <si>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</si>
  <si>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</si>
  <si>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</si>
  <si>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</si>
  <si>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</si>
  <si>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</si>
  <si>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</si>
  <si>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</si>
  <si>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</si>
  <si>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</si>
  <si>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</si>
  <si>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</si>
  <si>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</si>
  <si>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</si>
  <si>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</si>
  <si>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</si>
  <si>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</si>
  <si>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</si>
  <si>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</si>
  <si>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</si>
  <si>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</si>
  <si>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</si>
  <si>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</si>
  <si>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</si>
  <si>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</si>
  <si>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</si>
  <si>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</si>
  <si>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</si>
  <si>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</si>
  <si>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</si>
  <si>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</si>
  <si>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</si>
  <si>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</si>
  <si>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</si>
  <si>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</si>
  <si>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</si>
  <si>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</si>
  <si>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</si>
  <si>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</si>
  <si>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</si>
  <si>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</si>
  <si>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</si>
  <si>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</si>
  <si>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</si>
  <si>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</si>
  <si>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</si>
  <si>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</si>
  <si>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</si>
  <si>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</si>
  <si>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</si>
  <si>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</si>
  <si>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</si>
  <si>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</si>
  <si>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</si>
  <si>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</si>
  <si>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</si>
  <si>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</si>
  <si>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</si>
  <si>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</si>
  <si>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</si>
  <si>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</si>
  <si>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</si>
  <si>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</si>
  <si>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</si>
  <si>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</si>
  <si>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</si>
  <si>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</si>
  <si>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</si>
  <si>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</si>
  <si>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</si>
  <si>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</si>
  <si>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</si>
  <si>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</si>
  <si>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</si>
  <si>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</si>
  <si>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</si>
  <si>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</si>
  <si>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</si>
  <si>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</si>
  <si>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</si>
  <si>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</si>
  <si>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</si>
  <si>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</si>
  <si>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</si>
  <si>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</si>
  <si>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</si>
  <si>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</si>
  <si>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</si>
  <si>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</si>
  <si>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</si>
  <si>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</si>
  <si>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</si>
  <si>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</si>
  <si>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</si>
  <si>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</si>
  <si>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</si>
  <si>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</si>
  <si>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</si>
  <si>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</si>
  <si>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</si>
  <si>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</si>
  <si>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</si>
  <si>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</si>
  <si>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</si>
  <si>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</si>
  <si>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</si>
  <si>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</si>
  <si>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</si>
  <si>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</si>
  <si>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</si>
  <si>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</si>
  <si>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</si>
  <si>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</si>
  <si>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</si>
  <si>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</si>
  <si>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</si>
  <si>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</si>
  <si>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</si>
  <si>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</si>
  <si>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</si>
  <si>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</si>
  <si>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</si>
  <si>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</si>
  <si>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</si>
  <si>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</si>
  <si>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</si>
  <si>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</si>
  <si>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</si>
  <si>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</si>
  <si>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</si>
  <si>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</si>
  <si>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</si>
  <si>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</si>
  <si>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</si>
  <si>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</si>
  <si>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</si>
  <si>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</si>
  <si>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</si>
  <si>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</si>
  <si>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</si>
  <si>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</si>
  <si>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</si>
  <si>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</si>
  <si>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</si>
  <si>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</si>
  <si>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</si>
  <si>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</si>
  <si>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</si>
  <si>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</si>
  <si>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</si>
  <si>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</si>
  <si>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</si>
  <si>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</si>
  <si>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</si>
  <si>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</si>
  <si>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</si>
  <si>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</si>
  <si>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</si>
  <si>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</si>
  <si>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</si>
  <si>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</si>
  <si>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</si>
  <si>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</si>
  <si>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</si>
  <si>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</si>
  <si>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</si>
  <si>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</si>
  <si>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</si>
  <si>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</si>
  <si>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</si>
  <si>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</si>
  <si>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</si>
  <si>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</si>
  <si>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</si>
  <si>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</si>
  <si>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</si>
  <si>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</si>
  <si>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</si>
  <si>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</si>
  <si>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</si>
  <si>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</si>
  <si>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</si>
  <si>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</si>
  <si>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</si>
  <si>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</si>
  <si>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</si>
  <si>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</si>
  <si>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</si>
  <si>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</si>
  <si>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</si>
  <si>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</si>
  <si>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</si>
  <si>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</si>
  <si>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</si>
  <si>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</si>
  <si>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</si>
  <si>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</si>
  <si>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</si>
  <si>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</si>
  <si>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</si>
  <si>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</si>
  <si>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</si>
  <si>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</si>
  <si>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</si>
  <si>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</si>
  <si>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</si>
  <si>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</si>
  <si>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</si>
  <si>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</si>
  <si>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</si>
  <si>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</si>
  <si>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</si>
  <si>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</si>
  <si>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</si>
  <si>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</si>
  <si>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</si>
  <si>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</si>
  <si>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</si>
  <si>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</si>
  <si>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</si>
  <si>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</si>
  <si>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</si>
  <si>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</si>
  <si>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</si>
  <si>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</si>
  <si>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</si>
  <si>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</si>
  <si>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</si>
  <si>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</si>
  <si>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</si>
  <si>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</si>
  <si>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</si>
  <si>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</si>
  <si>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</si>
  <si>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</si>
  <si>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</si>
  <si>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</si>
  <si>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</si>
  <si>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</si>
  <si>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</si>
  <si>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</si>
  <si>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</si>
  <si>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</si>
  <si>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</si>
  <si>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</si>
  <si>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</si>
  <si>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</si>
  <si>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</si>
  <si>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</si>
  <si>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</si>
  <si>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</si>
  <si>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</si>
  <si>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</si>
  <si>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</si>
  <si>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</si>
  <si>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</si>
  <si>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</si>
  <si>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</si>
  <si>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</si>
  <si>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</si>
  <si>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</si>
  <si>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</si>
  <si>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</si>
  <si>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</si>
  <si>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</si>
  <si>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</si>
  <si>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</si>
  <si>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</si>
  <si>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</si>
  <si>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</si>
  <si>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</si>
  <si>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</si>
  <si>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</si>
  <si>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</si>
  <si>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</si>
  <si>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</si>
  <si>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</si>
  <si>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</si>
  <si>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</si>
  <si>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</si>
  <si>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</si>
  <si>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</si>
  <si>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</si>
  <si>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</si>
  <si>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</si>
  <si>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</si>
  <si>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</si>
  <si>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</si>
  <si>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</si>
  <si>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</si>
  <si>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</si>
  <si>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</si>
  <si>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</si>
  <si>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</si>
  <si>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</si>
  <si>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</si>
  <si>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</si>
  <si>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</si>
  <si>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</si>
  <si>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</si>
  <si>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</si>
  <si>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</si>
  <si>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</si>
  <si>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</si>
  <si>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</si>
  <si>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</si>
  <si>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</si>
  <si>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</si>
  <si>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</si>
  <si>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</si>
  <si>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</si>
  <si>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</si>
  <si>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</si>
  <si>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</si>
  <si>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</si>
  <si>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</si>
  <si>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</si>
  <si>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</si>
  <si>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</si>
  <si>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</si>
  <si>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</si>
  <si>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</si>
  <si>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</si>
  <si>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</si>
  <si>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</si>
  <si>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</si>
  <si>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</si>
  <si>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</si>
  <si>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</si>
  <si>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</si>
  <si>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</si>
  <si>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</si>
  <si>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</si>
  <si>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</si>
  <si>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</si>
  <si>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</si>
  <si>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</si>
  <si>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</si>
  <si>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</si>
  <si>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</si>
  <si>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</si>
  <si>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</si>
  <si>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</si>
  <si>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</si>
  <si>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</si>
  <si>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</si>
  <si>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</si>
  <si>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</si>
  <si>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</si>
  <si>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</si>
  <si>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</si>
  <si>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</si>
  <si>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</si>
  <si>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</si>
  <si>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</si>
  <si>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</si>
  <si>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</si>
  <si>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</si>
  <si>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</si>
  <si>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</si>
  <si>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</si>
  <si>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</si>
  <si>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</si>
  <si>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</si>
  <si>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</si>
  <si>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</si>
  <si>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</si>
  <si>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</si>
  <si>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</si>
  <si>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</si>
  <si>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</si>
  <si>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</si>
  <si>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</si>
  <si>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</si>
  <si>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</si>
  <si>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</si>
  <si>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</si>
  <si>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</si>
  <si>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</si>
  <si>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</si>
  <si>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</si>
  <si>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</si>
  <si>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</si>
  <si>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</si>
  <si>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</si>
  <si>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</si>
  <si>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</si>
  <si>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</si>
  <si>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</si>
  <si>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</si>
  <si>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</si>
  <si>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</si>
  <si>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</si>
  <si>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</si>
  <si>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</si>
  <si>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</si>
  <si>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</si>
  <si>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</si>
  <si>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</si>
  <si>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</si>
  <si>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</si>
  <si>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</si>
  <si>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</si>
  <si>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</si>
  <si>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</si>
  <si>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</si>
  <si>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</si>
  <si>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</si>
  <si>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</si>
  <si>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</si>
  <si>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</si>
  <si>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</si>
  <si>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</si>
  <si>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</si>
  <si>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</si>
  <si>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</si>
  <si>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</si>
  <si>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</si>
  <si>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</si>
  <si>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</si>
  <si>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</si>
  <si>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</si>
  <si>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</si>
  <si>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</si>
  <si>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</si>
  <si>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</si>
  <si>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</si>
  <si>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</si>
  <si>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</si>
  <si>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</si>
  <si>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</si>
  <si>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</si>
  <si>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</si>
  <si>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</si>
  <si>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</si>
  <si>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</si>
  <si>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</si>
  <si>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</si>
  <si>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</si>
  <si>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</si>
  <si>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</si>
  <si>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</si>
  <si>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</si>
  <si>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</si>
  <si>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</si>
  <si>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</si>
  <si>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</si>
  <si>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</si>
  <si>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</si>
  <si>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</si>
  <si>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</si>
  <si>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</si>
  <si>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</si>
  <si>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</si>
  <si>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</si>
  <si>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</si>
  <si>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</si>
  <si>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</si>
  <si>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</si>
  <si>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</si>
  <si>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</si>
  <si>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</si>
  <si>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</si>
  <si>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</si>
  <si>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</si>
  <si>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</si>
  <si>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</si>
  <si>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</si>
  <si>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</si>
  <si>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</si>
  <si>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</si>
  <si>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</si>
  <si>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</si>
  <si>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</si>
  <si>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</si>
  <si>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</si>
  <si>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</si>
  <si>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</si>
  <si>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</si>
  <si>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</si>
  <si>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</si>
  <si>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</si>
  <si>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</si>
  <si>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</si>
  <si>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</si>
  <si>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</si>
  <si>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</si>
  <si>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</si>
  <si>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</si>
  <si>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</si>
  <si>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</si>
  <si>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</si>
  <si>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</si>
  <si>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</si>
  <si>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</si>
  <si>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</si>
  <si>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</si>
  <si>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</si>
  <si>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</si>
  <si>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</si>
  <si>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</si>
  <si>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</si>
  <si>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</si>
  <si>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</si>
  <si>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</si>
  <si>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</si>
  <si>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</si>
  <si>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</si>
  <si>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</si>
  <si>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</si>
  <si>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</si>
  <si>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</si>
  <si>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</si>
  <si>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</si>
  <si>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</si>
  <si>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</si>
  <si>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</si>
  <si>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</si>
  <si>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</si>
  <si>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</si>
  <si>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</si>
  <si>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</si>
  <si>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</si>
  <si>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</si>
  <si>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</si>
  <si>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</si>
  <si>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</si>
  <si>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</si>
  <si>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</si>
  <si>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</si>
  <si>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</si>
  <si>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</si>
  <si>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</si>
  <si>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</si>
  <si>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</si>
  <si>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</si>
  <si>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</si>
  <si>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</si>
  <si>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</si>
  <si>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</si>
  <si>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</si>
  <si>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</si>
  <si>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</si>
  <si>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</si>
  <si>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</si>
  <si>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</si>
  <si>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</si>
  <si>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</si>
  <si>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</si>
  <si>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</si>
  <si>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</si>
  <si>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</si>
  <si>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</si>
  <si>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</si>
  <si>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</si>
  <si>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</si>
  <si>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</si>
  <si>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</si>
  <si>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</si>
  <si>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</si>
  <si>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</si>
  <si>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</si>
  <si>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</si>
  <si>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</si>
  <si>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</si>
  <si>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</si>
  <si>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</si>
  <si>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</si>
  <si>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</si>
  <si>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</si>
  <si>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</si>
  <si>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</si>
  <si>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</si>
  <si>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</si>
  <si>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</si>
  <si>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</si>
  <si>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</si>
  <si>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</si>
  <si>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</si>
  <si>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</si>
  <si>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</si>
  <si>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</si>
  <si>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</si>
  <si>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</si>
  <si>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</si>
  <si>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</si>
  <si>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</si>
  <si>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</si>
  <si>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</si>
  <si>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</si>
  <si>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</si>
  <si>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</si>
  <si>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</si>
  <si>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</si>
  <si>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</si>
  <si>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</si>
  <si>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</si>
  <si>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</si>
  <si>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</si>
  <si>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</si>
  <si>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</si>
  <si>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</si>
  <si>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</si>
  <si>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</si>
  <si>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</si>
  <si>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</si>
  <si>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</si>
  <si>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</si>
  <si>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</si>
  <si>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</si>
  <si>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</si>
  <si>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</si>
  <si>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</si>
  <si>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</si>
  <si>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</si>
  <si>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</si>
  <si>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</si>
  <si>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</si>
  <si>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</si>
  <si>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</si>
  <si>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</si>
  <si>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</si>
  <si>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</si>
  <si>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</si>
  <si>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</si>
  <si>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</si>
  <si>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</si>
  <si>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</si>
  <si>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</si>
  <si>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</si>
  <si>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</si>
  <si>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</si>
  <si>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</si>
  <si>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</si>
  <si>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</si>
  <si>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</si>
  <si>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</si>
  <si>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</si>
  <si>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</si>
  <si>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</si>
  <si>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</si>
  <si>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</si>
  <si>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</si>
  <si>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</si>
  <si>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</si>
  <si>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</si>
  <si>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</si>
  <si>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</si>
  <si>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</si>
  <si>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</si>
  <si>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</si>
  <si>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</si>
  <si>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</si>
  <si>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</si>
  <si>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</si>
  <si>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</si>
  <si>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</si>
  <si>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</si>
  <si>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</si>
  <si>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</si>
  <si>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</si>
  <si>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</si>
  <si>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</si>
  <si>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</si>
  <si>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</si>
  <si>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</si>
  <si>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</si>
  <si>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</si>
  <si>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</si>
  <si>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</si>
  <si>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</si>
  <si>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</si>
  <si>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</si>
  <si>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</si>
  <si>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</si>
  <si>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</si>
  <si>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</si>
  <si>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</si>
  <si>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</si>
  <si>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</si>
  <si>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</si>
  <si>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</si>
  <si>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</si>
  <si>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</si>
  <si>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</si>
  <si>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</si>
  <si>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</si>
  <si>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</si>
  <si>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</si>
  <si>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</si>
  <si>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</si>
  <si>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</si>
  <si>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</si>
  <si>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</si>
  <si>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</si>
  <si>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</si>
  <si>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</si>
  <si>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</si>
  <si>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</si>
  <si>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</si>
  <si>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</si>
  <si>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</si>
  <si>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</si>
  <si>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</si>
  <si>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</si>
  <si>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</si>
  <si>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</si>
  <si>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</si>
  <si>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</si>
  <si>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</si>
  <si>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</si>
  <si>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</si>
  <si>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</si>
  <si>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</si>
  <si>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</si>
  <si>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</si>
  <si>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</si>
  <si>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</si>
  <si>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</si>
  <si>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</si>
  <si>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</si>
  <si>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</si>
  <si>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</si>
  <si>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</si>
  <si>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</si>
  <si>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</si>
  <si>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</si>
  <si>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</si>
  <si>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</si>
  <si>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</si>
  <si>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</si>
  <si>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</si>
  <si>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</si>
  <si>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</si>
  <si>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</si>
  <si>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</si>
  <si>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</si>
  <si>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</si>
  <si>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</si>
  <si>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</si>
  <si>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</si>
  <si>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</si>
  <si>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</si>
  <si>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</si>
  <si>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</si>
  <si>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</si>
  <si>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</si>
  <si>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</si>
  <si>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</si>
  <si>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</si>
  <si>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</si>
  <si>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</si>
  <si>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</si>
  <si>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</si>
  <si>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</si>
  <si>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</si>
  <si>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</si>
  <si>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</si>
  <si>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</si>
  <si>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</si>
  <si>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</si>
  <si>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</si>
  <si>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</si>
  <si>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</si>
  <si>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</si>
  <si>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</si>
  <si>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</si>
  <si>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</si>
  <si>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</si>
  <si>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</si>
  <si>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</si>
  <si>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</si>
  <si>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</si>
  <si>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</si>
  <si>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</si>
  <si>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</si>
  <si>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</si>
  <si>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</si>
  <si>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</si>
  <si>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</si>
  <si>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</si>
  <si>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</si>
  <si>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</si>
  <si>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</si>
  <si>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</si>
  <si>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</si>
  <si>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</si>
  <si>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</si>
  <si>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</si>
  <si>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</si>
  <si>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</si>
  <si>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</si>
  <si>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</si>
  <si>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</si>
  <si>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</si>
  <si>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</si>
  <si>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</si>
  <si>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</si>
  <si>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</si>
  <si>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</si>
  <si>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</si>
  <si>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</si>
  <si>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</si>
  <si>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</si>
  <si>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</si>
  <si>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</si>
  <si>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</si>
  <si>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</si>
  <si>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</si>
  <si>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</si>
  <si>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</si>
  <si>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</si>
  <si>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</si>
  <si>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</si>
  <si>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</si>
  <si>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</si>
  <si>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</si>
  <si>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</si>
  <si>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</si>
  <si>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</si>
  <si>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</si>
  <si>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</si>
  <si>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</si>
  <si>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</si>
  <si>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</si>
  <si>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</si>
  <si>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</si>
  <si>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</si>
  <si>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</si>
  <si>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</si>
  <si>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</si>
  <si>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</si>
  <si>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</si>
  <si>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</si>
  <si>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</si>
  <si>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</si>
  <si>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</si>
  <si>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</si>
  <si>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</si>
  <si>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</si>
  <si>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</si>
  <si>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</si>
  <si>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</si>
  <si>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</si>
  <si>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</si>
  <si>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</si>
  <si>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</si>
  <si>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</si>
  <si>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</si>
  <si>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</si>
  <si>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</si>
  <si>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</si>
  <si>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</si>
  <si>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</si>
  <si>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</si>
  <si>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</si>
  <si>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</si>
  <si>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</si>
  <si>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</si>
  <si>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</si>
  <si>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</si>
  <si>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</si>
  <si>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</si>
  <si>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</si>
  <si>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</si>
  <si>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</si>
  <si>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</si>
  <si>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</si>
  <si>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</si>
  <si>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</si>
  <si>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</si>
  <si>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</si>
  <si>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</si>
  <si>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</si>
  <si>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</si>
  <si>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</si>
  <si>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</si>
  <si>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</si>
  <si>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</si>
  <si>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</si>
  <si>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</si>
  <si>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</si>
  <si>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</si>
  <si>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</si>
  <si>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</si>
  <si>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</si>
  <si>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</si>
  <si>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</si>
  <si>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</si>
  <si>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</si>
  <si>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</si>
  <si>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</si>
  <si>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</si>
  <si>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</si>
  <si>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</si>
  <si>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</si>
  <si>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</si>
  <si>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</si>
  <si>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</si>
  <si>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</si>
  <si>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</si>
  <si>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</si>
  <si>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</si>
  <si>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</si>
  <si>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</si>
  <si>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</si>
  <si>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</si>
  <si>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</si>
  <si>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</si>
  <si>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</si>
  <si>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</si>
  <si>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</si>
  <si>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</si>
  <si>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</si>
  <si>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</si>
  <si>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</si>
  <si>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</si>
  <si>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</si>
  <si>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</si>
  <si>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</si>
  <si>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</si>
  <si>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</si>
  <si>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</si>
  <si>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</si>
  <si>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</si>
  <si>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</si>
  <si>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</si>
  <si>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</si>
  <si>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</si>
  <si>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</si>
  <si>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</si>
  <si>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</si>
  <si>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</si>
  <si>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</si>
  <si>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</si>
  <si>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</si>
  <si>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</si>
  <si>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</si>
  <si>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</si>
  <si>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</si>
  <si>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</si>
  <si>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</si>
  <si>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</si>
  <si>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</si>
  <si>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</si>
  <si>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</si>
  <si>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</si>
  <si>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</si>
  <si>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</si>
  <si>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</si>
  <si>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</si>
  <si>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</si>
  <si>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</si>
  <si>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</si>
  <si>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</si>
  <si>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</si>
  <si>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</si>
  <si>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</si>
  <si>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</si>
  <si>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</si>
  <si>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</si>
  <si>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</si>
  <si>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</si>
  <si>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</si>
  <si>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</si>
  <si>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</si>
  <si>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</si>
  <si>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</si>
  <si>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</si>
  <si>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</si>
  <si>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</si>
  <si>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</si>
  <si>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</si>
  <si>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</si>
  <si>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</si>
  <si>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</si>
  <si>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</si>
  <si>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</si>
  <si>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</si>
  <si>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</si>
  <si>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</si>
  <si>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</si>
  <si>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</si>
  <si>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</si>
  <si>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</si>
  <si>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</si>
  <si>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</si>
  <si>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</si>
  <si>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</si>
  <si>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</si>
  <si>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</si>
  <si>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</si>
  <si>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</si>
  <si>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</si>
  <si>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</si>
  <si>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</si>
  <si>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</si>
  <si>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</si>
  <si>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</si>
  <si>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</si>
  <si>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</si>
  <si>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</si>
  <si>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</si>
  <si>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</si>
  <si>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</si>
  <si>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</si>
  <si>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</si>
  <si>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</si>
  <si>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</si>
  <si>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</si>
  <si>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</si>
  <si>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</si>
  <si>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</si>
  <si>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</si>
  <si>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</si>
  <si>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</si>
  <si>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</si>
  <si>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</si>
  <si>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</si>
  <si>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</si>
  <si>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</si>
  <si>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</si>
  <si>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</si>
  <si>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</si>
  <si>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</si>
  <si>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</si>
  <si>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</si>
  <si>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</si>
  <si>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</si>
  <si>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</si>
  <si>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</si>
  <si>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</si>
  <si>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</si>
  <si>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</si>
  <si>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</si>
  <si>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</si>
  <si>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</si>
  <si>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</si>
  <si>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</si>
  <si>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</si>
  <si>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</si>
  <si>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</si>
  <si>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</si>
  <si>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</si>
  <si>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</si>
  <si>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</si>
  <si>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</si>
  <si>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</si>
  <si>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</si>
  <si>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</si>
  <si>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</si>
  <si>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</si>
  <si>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</si>
  <si>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</si>
  <si>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</si>
  <si>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</si>
  <si>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</si>
  <si>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</si>
  <si>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</si>
  <si>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</si>
  <si>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</si>
  <si>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</si>
  <si>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</si>
  <si>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</si>
  <si>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</si>
  <si>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</si>
  <si>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</si>
  <si>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</si>
  <si>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</si>
  <si>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</si>
  <si>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</si>
  <si>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</si>
  <si>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</si>
  <si>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</si>
  <si>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</si>
  <si>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</si>
  <si>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</si>
  <si>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</si>
  <si>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</si>
  <si>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</si>
  <si>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</si>
  <si>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</si>
  <si>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</si>
  <si>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</si>
  <si>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</si>
  <si>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</si>
  <si>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</si>
  <si>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</si>
  <si>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</si>
  <si>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</si>
  <si>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</si>
  <si>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</si>
  <si>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</si>
  <si>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</si>
  <si>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</si>
  <si>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</si>
  <si>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</si>
  <si>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</si>
  <si>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</si>
  <si>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</si>
  <si>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</si>
  <si>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</si>
  <si>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</si>
  <si>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</si>
  <si>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</si>
  <si>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</si>
  <si>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</si>
  <si>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</si>
  <si>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</si>
  <si>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</si>
  <si>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</si>
  <si>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</si>
  <si>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</si>
  <si>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</si>
  <si>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</si>
  <si>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</si>
  <si>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</si>
  <si>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</si>
  <si>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</si>
  <si>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</si>
  <si>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</si>
  <si>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</si>
  <si>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</si>
  <si>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</si>
  <si>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</si>
  <si>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</si>
  <si>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</si>
  <si>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</si>
  <si>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</si>
  <si>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</si>
  <si>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</si>
  <si>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</si>
  <si>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</si>
  <si>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</si>
  <si>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</si>
  <si>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</si>
  <si>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</si>
  <si>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</si>
  <si>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</si>
  <si>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</si>
  <si>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</si>
  <si>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</si>
  <si>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</si>
  <si>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</si>
  <si>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</si>
  <si>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</si>
  <si>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</si>
  <si>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</si>
  <si>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</si>
  <si>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</si>
  <si>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</si>
  <si>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</si>
  <si>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</si>
  <si>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</si>
  <si>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</si>
  <si>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</si>
  <si>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</si>
  <si>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</si>
  <si>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</si>
  <si>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</si>
  <si>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</si>
  <si>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</si>
  <si>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</si>
  <si>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</si>
  <si>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</si>
  <si>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</si>
  <si>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</si>
  <si>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</si>
  <si>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</si>
  <si>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</si>
  <si>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</si>
  <si>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</si>
  <si>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</si>
  <si>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</si>
  <si>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</si>
  <si>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</si>
  <si>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</si>
  <si>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</si>
  <si>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</si>
  <si>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</si>
  <si>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</si>
  <si>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</si>
  <si>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</si>
  <si>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</si>
  <si>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</si>
  <si>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</si>
  <si>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</si>
  <si>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</si>
  <si>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</si>
  <si>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</si>
  <si>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</si>
  <si>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</si>
  <si>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</si>
  <si>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</si>
  <si>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</si>
  <si>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</si>
  <si>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</si>
  <si>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</si>
  <si>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</si>
  <si>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</si>
  <si>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</si>
  <si>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</si>
  <si>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</si>
  <si>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</si>
  <si>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</si>
  <si>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</si>
  <si>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</si>
  <si>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</si>
  <si>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</si>
  <si>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</si>
  <si>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</si>
  <si>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</si>
  <si>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</si>
  <si>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</si>
  <si>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</si>
  <si>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</si>
  <si>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</si>
  <si>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</si>
  <si>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</si>
  <si>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</si>
  <si>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</si>
  <si>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</si>
  <si>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</si>
  <si>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</si>
  <si>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</si>
  <si>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</si>
  <si>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</si>
  <si>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</si>
  <si>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</si>
  <si>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</si>
  <si>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</si>
  <si>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</si>
  <si>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</si>
  <si>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</si>
  <si>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</si>
  <si>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</si>
  <si>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</si>
  <si>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</si>
  <si>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</si>
  <si>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</si>
  <si>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</si>
  <si>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</si>
  <si>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</si>
  <si>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</si>
  <si>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</si>
  <si>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</si>
  <si>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</si>
  <si>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</si>
  <si>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</si>
  <si>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</si>
  <si>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</si>
  <si>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</si>
  <si>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</si>
  <si>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</si>
  <si>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</si>
  <si>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</si>
  <si>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</si>
  <si>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</si>
  <si>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</si>
  <si>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</si>
  <si>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</si>
  <si>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</si>
  <si>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</si>
  <si>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</si>
  <si>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</si>
  <si>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</si>
  <si>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</si>
  <si>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</si>
  <si>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</si>
  <si>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</si>
  <si>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</si>
  <si>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</si>
  <si>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</si>
  <si>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</si>
  <si>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</si>
  <si>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</si>
  <si>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</si>
  <si>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</si>
  <si>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</si>
  <si>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</si>
  <si>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</si>
  <si>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</si>
  <si>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</si>
  <si>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</si>
  <si>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</si>
  <si>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</si>
  <si>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</si>
  <si>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</si>
  <si>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</si>
  <si>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</si>
  <si>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</si>
  <si>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</si>
  <si>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</si>
  <si>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</si>
  <si>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</si>
  <si>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</si>
  <si>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</si>
  <si>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</si>
  <si>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</si>
  <si>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</si>
  <si>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</si>
  <si>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</si>
  <si>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</si>
  <si>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</si>
  <si>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</si>
  <si>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</si>
  <si>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</si>
  <si>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</si>
  <si>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</si>
  <si>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</si>
  <si>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</si>
  <si>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</si>
  <si>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</si>
  <si>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</si>
  <si>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</si>
  <si>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</si>
  <si>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</si>
  <si>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</si>
  <si>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</si>
  <si>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</si>
  <si>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</si>
  <si>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</si>
  <si>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</si>
  <si>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</si>
  <si>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</si>
  <si>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</si>
  <si>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</si>
  <si>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</si>
  <si>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</si>
  <si>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</si>
  <si>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</si>
  <si>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</si>
  <si>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</si>
  <si>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</si>
  <si>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</si>
  <si>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</si>
  <si>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</si>
  <si>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</si>
  <si>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</si>
  <si>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</si>
  <si>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</si>
  <si>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</si>
  <si>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</si>
  <si>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</si>
  <si>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</si>
  <si>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</si>
  <si>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</si>
  <si>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</si>
  <si>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</si>
  <si>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</si>
  <si>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</si>
  <si>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</si>
  <si>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</si>
  <si>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</si>
  <si>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</si>
  <si>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</si>
  <si>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</si>
  <si>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</si>
  <si>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</si>
  <si>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</si>
  <si>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</si>
  <si>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</si>
  <si>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</si>
  <si>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</si>
  <si>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</si>
  <si>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</si>
  <si>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</si>
  <si>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</si>
  <si>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</si>
  <si>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</si>
  <si>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</si>
  <si>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</si>
  <si>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</si>
  <si>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</si>
  <si>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</si>
  <si>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</si>
  <si>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</si>
  <si>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</si>
  <si>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</si>
  <si>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</si>
  <si>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</si>
  <si>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</si>
  <si>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</si>
  <si>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</si>
  <si>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</si>
  <si>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</si>
  <si>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</si>
  <si>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</si>
  <si>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</si>
  <si>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</si>
  <si>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</si>
  <si>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</si>
  <si>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</si>
  <si>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</si>
  <si>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</si>
  <si>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</si>
  <si>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</si>
  <si>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</si>
  <si>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</si>
  <si>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</si>
  <si>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</si>
  <si>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</si>
  <si>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</si>
  <si>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</si>
  <si>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</si>
  <si>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</si>
  <si>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</si>
  <si>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</si>
  <si>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</si>
  <si>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</si>
  <si>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</si>
  <si>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</si>
  <si>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</si>
  <si>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</si>
  <si>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</si>
  <si>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</si>
  <si>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</si>
  <si>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</si>
  <si>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</si>
  <si>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</si>
  <si>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</si>
  <si>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</si>
  <si>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</si>
  <si>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</si>
  <si>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</si>
  <si>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</si>
  <si>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</si>
  <si>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</si>
  <si>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</si>
  <si>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</si>
  <si>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</si>
  <si>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</si>
  <si>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</si>
  <si>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</si>
  <si>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</si>
  <si>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</si>
  <si>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</si>
  <si>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</si>
  <si>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</si>
  <si>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</si>
  <si>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</si>
  <si>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</si>
  <si>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</si>
  <si>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</si>
  <si>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</si>
  <si>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</si>
  <si>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</si>
  <si>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</si>
  <si>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</si>
  <si>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</si>
  <si>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</si>
  <si>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</si>
  <si>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</si>
  <si>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</si>
  <si>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</si>
  <si>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</si>
  <si>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</si>
  <si>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</si>
  <si>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</si>
  <si>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</si>
  <si>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</si>
  <si>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</si>
  <si>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</si>
  <si>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</si>
  <si>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</si>
  <si>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</si>
  <si>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</si>
  <si>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</si>
  <si>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</si>
  <si>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</si>
  <si>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</si>
  <si>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</si>
  <si>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</si>
  <si>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</si>
  <si>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</si>
  <si>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</si>
  <si>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</si>
  <si>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</si>
  <si>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</si>
  <si>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</si>
  <si>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</si>
  <si>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</si>
  <si>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</si>
  <si>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</si>
  <si>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</si>
  <si>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</si>
  <si>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</si>
  <si>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</si>
  <si>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</si>
  <si>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</si>
  <si>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</si>
  <si>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</si>
  <si>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</si>
  <si>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</si>
  <si>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</si>
  <si>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</si>
  <si>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</si>
  <si>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</si>
  <si>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</si>
  <si>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</si>
  <si>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</si>
  <si>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</si>
  <si>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</si>
  <si>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</si>
  <si>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</si>
  <si>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</si>
  <si>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</si>
  <si>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</si>
  <si>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</si>
  <si>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</si>
  <si>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</si>
  <si>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</si>
  <si>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</si>
  <si>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</si>
  <si>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</si>
  <si>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</si>
  <si>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</si>
  <si>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</si>
  <si>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</si>
  <si>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</si>
  <si>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</si>
  <si>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</si>
  <si>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</si>
  <si>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</si>
  <si>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</si>
  <si>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</si>
  <si>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</si>
  <si>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</si>
  <si>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</si>
  <si>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</si>
  <si>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</si>
  <si>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</si>
  <si>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</si>
  <si>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</si>
  <si>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</si>
  <si>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</si>
  <si>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</si>
  <si>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</si>
  <si>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</si>
  <si>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</si>
  <si>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</si>
  <si>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</si>
  <si>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</si>
  <si>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</si>
  <si>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</si>
  <si>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</si>
  <si>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</si>
  <si>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</si>
  <si>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</si>
  <si>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</si>
  <si>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</si>
  <si>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</si>
  <si>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</si>
  <si>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</si>
  <si>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</si>
  <si>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</si>
  <si>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</si>
  <si>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</si>
  <si>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</si>
  <si>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</si>
  <si>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</si>
  <si>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</si>
  <si>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</si>
  <si>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</si>
  <si>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</si>
  <si>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</si>
  <si>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</si>
  <si>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</si>
  <si>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</si>
  <si>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</si>
  <si>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</si>
  <si>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</si>
  <si>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</si>
  <si>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</si>
  <si>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</si>
  <si>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</si>
  <si>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</si>
  <si>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</si>
  <si>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</si>
  <si>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</si>
  <si>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</si>
  <si>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</si>
  <si>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</si>
  <si>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</si>
  <si>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</si>
  <si>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</si>
  <si>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</si>
  <si>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</si>
  <si>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</si>
  <si>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</si>
  <si>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</si>
  <si>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</si>
  <si>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</si>
  <si>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</si>
  <si>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</si>
  <si>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</si>
  <si>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</si>
  <si>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</si>
  <si>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</si>
  <si>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</si>
  <si>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</si>
  <si>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</si>
  <si>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</si>
  <si>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</si>
  <si>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</si>
  <si>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</si>
  <si>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</si>
  <si>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</si>
  <si>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</si>
  <si>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</si>
  <si>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</si>
  <si>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</si>
  <si>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</si>
  <si>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</si>
  <si>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</si>
  <si>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</si>
  <si>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</si>
  <si>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</si>
  <si>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</si>
  <si>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</si>
  <si>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</si>
  <si>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</si>
  <si>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</si>
  <si>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</si>
  <si>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</si>
  <si>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</si>
  <si>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</si>
  <si>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</si>
  <si>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</si>
  <si>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</si>
  <si>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</si>
  <si>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</si>
  <si>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</si>
  <si>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</si>
  <si>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</si>
  <si>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</si>
  <si>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</si>
  <si>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</si>
  <si>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</si>
  <si>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</si>
  <si>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</si>
  <si>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</si>
  <si>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</si>
  <si>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</si>
  <si>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</si>
  <si>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</si>
  <si>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</si>
  <si>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</si>
  <si>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</si>
  <si>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</si>
  <si>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</si>
  <si>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</si>
  <si>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</si>
  <si>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</si>
  <si>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</si>
  <si>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</si>
  <si>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</si>
  <si>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</si>
  <si>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</si>
  <si>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</si>
  <si>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</si>
  <si>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</si>
  <si>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</si>
  <si>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</si>
  <si>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</si>
  <si>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</si>
  <si>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</si>
  <si>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</si>
  <si>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</si>
  <si>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</si>
  <si>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</si>
  <si>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</si>
  <si>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</si>
  <si>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</si>
  <si>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</si>
  <si>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</si>
  <si>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</si>
  <si>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</si>
  <si>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</si>
  <si>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</si>
  <si>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</si>
  <si>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</si>
  <si>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</si>
  <si>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</si>
  <si>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</si>
  <si>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</si>
  <si>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</si>
  <si>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</si>
  <si>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</si>
  <si>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</si>
  <si>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</si>
  <si>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</si>
  <si>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</si>
  <si>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</si>
  <si>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</si>
  <si>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</si>
  <si>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</si>
  <si>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</si>
  <si>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</si>
  <si>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</si>
  <si>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</si>
  <si>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</si>
  <si>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</si>
  <si>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</si>
  <si>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</si>
  <si>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</si>
  <si>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</si>
  <si>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</si>
  <si>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</si>
  <si>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</si>
  <si>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</si>
  <si>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</si>
  <si>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</si>
  <si>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</si>
  <si>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</si>
  <si>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</si>
  <si>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</si>
  <si>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</si>
  <si>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</si>
  <si>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</si>
  <si>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</si>
  <si>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</si>
  <si>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</si>
  <si>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</si>
  <si>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</si>
  <si>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</si>
  <si>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</si>
  <si>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</si>
  <si>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</si>
  <si>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</si>
  <si>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</si>
  <si>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</si>
  <si>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</si>
  <si>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</si>
  <si>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</si>
  <si>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</si>
  <si>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</si>
  <si>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</si>
  <si>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</si>
  <si>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</si>
  <si>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</si>
  <si>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</si>
  <si>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</si>
  <si>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</si>
  <si>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</si>
  <si>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</si>
  <si>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</si>
  <si>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</si>
  <si>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</si>
  <si>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</si>
  <si>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</si>
  <si>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</si>
  <si>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</si>
  <si>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</si>
  <si>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</si>
  <si>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</si>
  <si>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</si>
  <si>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</si>
  <si>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</si>
  <si>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</si>
  <si>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</si>
  <si>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</si>
  <si>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</si>
  <si>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</si>
  <si>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</si>
  <si>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</si>
  <si>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</si>
  <si>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</si>
  <si>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</si>
  <si>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</si>
  <si>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</si>
  <si>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</si>
  <si>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</si>
  <si>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</si>
  <si>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</si>
  <si>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</si>
  <si>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</si>
  <si>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</si>
  <si>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</si>
  <si>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</si>
  <si>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</si>
  <si>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</si>
  <si>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</si>
  <si>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</si>
  <si>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</si>
  <si>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</si>
  <si>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</si>
  <si>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</si>
  <si>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</si>
  <si>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</si>
  <si>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</si>
  <si>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</si>
  <si>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</si>
  <si>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</si>
  <si>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</si>
  <si>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</si>
  <si>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</si>
  <si>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</si>
  <si>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</si>
  <si>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</si>
  <si>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</si>
  <si>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</si>
  <si>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</si>
  <si>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</si>
  <si>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</si>
  <si>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</si>
  <si>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</si>
  <si>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</si>
  <si>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</si>
  <si>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</si>
  <si>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</si>
  <si>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</si>
  <si>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</si>
  <si>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</si>
  <si>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</si>
  <si>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</si>
  <si>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</si>
  <si>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</si>
  <si>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</si>
  <si>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</si>
  <si>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</si>
  <si>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</si>
  <si>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</si>
  <si>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</si>
  <si>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</si>
  <si>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</si>
  <si>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</si>
  <si>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</si>
  <si>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</si>
  <si>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</si>
  <si>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</si>
  <si>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</si>
  <si>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</si>
  <si>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</si>
  <si>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</si>
  <si>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</si>
  <si>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</si>
  <si>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</si>
  <si>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</si>
  <si>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</si>
  <si>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</si>
  <si>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</si>
  <si>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</si>
  <si>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</si>
  <si>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</si>
  <si>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</si>
  <si>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</si>
  <si>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</si>
  <si>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</si>
  <si>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</si>
  <si>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</si>
  <si>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</si>
  <si>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</si>
  <si>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</si>
  <si>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</si>
  <si>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</si>
  <si>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</si>
  <si>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</si>
  <si>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</si>
  <si>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</si>
  <si>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</si>
  <si>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</si>
  <si>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</si>
  <si>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</si>
  <si>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</si>
  <si>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</si>
  <si>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</si>
  <si>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</si>
  <si>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</si>
  <si>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</si>
  <si>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</si>
  <si>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</si>
  <si>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</si>
  <si>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</si>
  <si>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</si>
  <si>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</si>
  <si>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</si>
  <si>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</si>
  <si>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</si>
  <si>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</si>
  <si>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</si>
  <si>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</si>
  <si>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</si>
  <si>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</si>
  <si>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</si>
  <si>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</si>
  <si>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</si>
  <si>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</si>
  <si>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</si>
  <si>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</si>
  <si>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</si>
  <si>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</si>
  <si>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</si>
  <si>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</si>
  <si>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</si>
  <si>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</si>
  <si>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</si>
  <si>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</si>
  <si>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</si>
  <si>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</si>
  <si>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</si>
  <si>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</si>
  <si>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</si>
  <si>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</si>
  <si>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</si>
  <si>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</si>
  <si>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</si>
  <si>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</si>
  <si>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</si>
  <si>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</si>
  <si>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</si>
  <si>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</si>
  <si>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</si>
  <si>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</si>
  <si>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</si>
  <si>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</si>
  <si>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</si>
  <si>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</si>
  <si>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</si>
  <si>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</si>
  <si>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</si>
  <si>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</si>
  <si>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</si>
  <si>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</si>
  <si>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</si>
  <si>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</si>
  <si>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</si>
  <si>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</si>
  <si>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</si>
  <si>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</si>
  <si>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</si>
  <si>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</si>
  <si>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</si>
  <si>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</si>
  <si>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</si>
  <si>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</si>
  <si>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</si>
  <si>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</si>
  <si>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</si>
  <si>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</si>
  <si>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</si>
  <si>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</si>
  <si>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</si>
  <si>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</si>
  <si>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</si>
  <si>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</si>
  <si>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</si>
  <si>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</si>
  <si>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</si>
  <si>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</si>
  <si>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</si>
  <si>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</si>
  <si>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</si>
  <si>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</si>
  <si>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</si>
  <si>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</si>
  <si>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</si>
  <si>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</si>
  <si>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</si>
  <si>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</si>
  <si>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</si>
  <si>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</si>
  <si>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</si>
  <si>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</si>
  <si>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</si>
  <si>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</si>
  <si>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</si>
  <si>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</si>
  <si>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</si>
  <si>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</si>
  <si>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</si>
  <si>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</si>
  <si>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</si>
  <si>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</si>
  <si>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</si>
  <si>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</si>
  <si>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</si>
  <si>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</si>
  <si>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</si>
  <si>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</si>
  <si>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</si>
  <si>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</si>
  <si>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</si>
  <si>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</si>
  <si>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</si>
  <si>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</si>
  <si>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</si>
  <si>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</si>
  <si>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</si>
  <si>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</si>
  <si>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</si>
  <si>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</si>
  <si>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</si>
  <si>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</si>
  <si>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</si>
  <si>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</si>
  <si>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</si>
  <si>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</si>
  <si>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</si>
  <si>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</si>
  <si>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</si>
  <si>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</si>
  <si>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</si>
  <si>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</si>
  <si>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</si>
  <si>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</si>
  <si>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</si>
  <si>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</si>
  <si>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</si>
  <si>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</si>
  <si>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</si>
  <si>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</si>
  <si>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</si>
  <si>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</si>
  <si>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</si>
  <si>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</si>
  <si>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</si>
  <si>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</si>
  <si>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</si>
  <si>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</si>
  <si>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</si>
  <si>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</si>
  <si>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</si>
  <si>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</si>
  <si>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</si>
  <si>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</si>
  <si>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</si>
  <si>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</si>
  <si>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</si>
  <si>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</si>
  <si>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</si>
  <si>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</si>
  <si>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</si>
  <si>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</si>
  <si>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</si>
  <si>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</si>
  <si>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</si>
  <si>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</si>
  <si>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</si>
  <si>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</si>
  <si>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</si>
  <si>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</si>
  <si>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</si>
  <si>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</si>
  <si>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</si>
  <si>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</si>
  <si>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</si>
  <si>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</si>
  <si>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</si>
  <si>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</si>
  <si>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</si>
  <si>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</si>
  <si>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</si>
  <si>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</si>
  <si>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</si>
  <si>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</si>
  <si>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</si>
  <si>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</si>
  <si>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</si>
  <si>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</si>
  <si>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</si>
  <si>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</si>
  <si>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</si>
  <si>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</si>
  <si>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</si>
  <si>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</si>
  <si>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</si>
  <si>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</si>
  <si>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</si>
  <si>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</si>
  <si>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</si>
  <si>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</si>
  <si>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</si>
  <si>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</si>
  <si>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</si>
  <si>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</si>
  <si>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</si>
  <si>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</si>
  <si>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</si>
  <si>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</si>
  <si>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</si>
  <si>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</si>
  <si>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</si>
  <si>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</si>
  <si>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</si>
  <si>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</si>
  <si>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</si>
  <si>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</si>
  <si>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</si>
  <si>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</si>
  <si>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</si>
  <si>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</si>
  <si>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</si>
  <si>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</si>
  <si>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</si>
  <si>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</si>
  <si>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</si>
  <si>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</si>
  <si>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</si>
  <si>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</si>
  <si>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</si>
  <si>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</si>
  <si>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</si>
  <si>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</si>
  <si>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</si>
  <si>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</si>
  <si>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</si>
  <si>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</si>
  <si>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</si>
  <si>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</si>
  <si>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</si>
  <si>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</si>
  <si>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</si>
  <si>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</si>
  <si>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</si>
  <si>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</si>
  <si>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</si>
  <si>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</si>
  <si>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</si>
  <si>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</si>
  <si>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</si>
  <si>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</si>
  <si>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</si>
  <si>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</si>
  <si>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</si>
  <si>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</si>
  <si>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</si>
  <si>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</si>
  <si>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</si>
  <si>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</si>
  <si>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</si>
  <si>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</si>
  <si>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</si>
  <si>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</si>
  <si>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</si>
  <si>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</si>
  <si>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</si>
  <si>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</si>
  <si>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</si>
  <si>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</si>
  <si>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</si>
  <si>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</si>
  <si>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</si>
  <si>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</si>
  <si>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</si>
  <si>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</si>
  <si>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</si>
  <si>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</si>
  <si>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</si>
  <si>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</si>
  <si>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</si>
  <si>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</si>
  <si>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</si>
  <si>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</si>
  <si>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</si>
  <si>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</si>
  <si>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</si>
  <si>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</si>
  <si>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</si>
  <si>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</si>
  <si>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</si>
  <si>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</si>
  <si>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</si>
  <si>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</si>
  <si>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</si>
  <si>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</si>
  <si>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</si>
  <si>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</si>
  <si>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</si>
  <si>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</si>
  <si>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</si>
  <si>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</si>
  <si>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</si>
  <si>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</si>
  <si>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</si>
  <si>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</si>
  <si>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</si>
  <si>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</si>
  <si>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</si>
  <si>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</si>
  <si>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</si>
  <si>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</si>
  <si>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</si>
  <si>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</si>
  <si>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</si>
  <si>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</si>
  <si>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</si>
  <si>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</si>
  <si>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</si>
  <si>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</si>
  <si>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</si>
  <si>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</si>
  <si>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</si>
  <si>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</si>
  <si>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</si>
  <si>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</si>
  <si>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</si>
  <si>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</si>
  <si>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</si>
  <si>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</si>
  <si>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</si>
  <si>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</si>
  <si>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</si>
  <si>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</si>
  <si>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</si>
  <si>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</si>
  <si>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</si>
  <si>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</si>
  <si>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</si>
  <si>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</si>
  <si>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</si>
  <si>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</si>
  <si>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</si>
  <si>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</si>
  <si>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</si>
  <si>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</si>
  <si>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</si>
  <si>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</si>
  <si>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</si>
  <si>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</si>
  <si>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</si>
  <si>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</si>
  <si>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</si>
  <si>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</si>
  <si>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</si>
  <si>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</si>
  <si>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</si>
  <si>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</si>
  <si>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</si>
  <si>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</si>
  <si>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</si>
  <si>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</si>
  <si>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</si>
  <si>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</si>
  <si>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</si>
  <si>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</si>
  <si>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</si>
  <si>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</si>
  <si>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</si>
  <si>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</si>
  <si>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</si>
  <si>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</si>
  <si>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</si>
  <si>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</si>
  <si>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</si>
  <si>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</si>
  <si>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</si>
  <si>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</si>
  <si>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</si>
  <si>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</si>
  <si>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</si>
  <si>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</si>
  <si>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</si>
  <si>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</si>
  <si>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</si>
  <si>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</si>
  <si>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</si>
  <si>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</si>
  <si>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</si>
  <si>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</si>
  <si>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</si>
  <si>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</si>
  <si>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</si>
  <si>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</si>
  <si>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</si>
  <si>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</si>
  <si>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</si>
  <si>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</si>
  <si>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</si>
  <si>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</si>
  <si>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</si>
  <si>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</si>
  <si>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</si>
  <si>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</si>
  <si>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</si>
  <si>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</si>
  <si>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</si>
  <si>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</si>
  <si>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</si>
  <si>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</si>
  <si>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</si>
  <si>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</si>
  <si>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</si>
  <si>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</si>
  <si>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</si>
  <si>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</si>
  <si>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</si>
  <si>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</si>
  <si>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</si>
  <si>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</si>
  <si>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</si>
  <si>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</si>
  <si>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</si>
  <si>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</si>
  <si>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</si>
  <si>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</si>
  <si>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</si>
  <si>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</si>
  <si>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</si>
  <si>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</si>
  <si>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</si>
  <si>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</si>
  <si>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</si>
  <si>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</si>
  <si>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</si>
  <si>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</si>
  <si>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</si>
  <si>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</si>
  <si>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</si>
  <si>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</si>
  <si>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</si>
  <si>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</si>
  <si>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</si>
  <si>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</si>
  <si>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</si>
  <si>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</si>
  <si>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</si>
  <si>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</si>
  <si>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</si>
  <si>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</si>
  <si>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</si>
  <si>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</si>
  <si>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</si>
  <si>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</si>
  <si>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</si>
  <si>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</si>
  <si>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</si>
  <si>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</si>
  <si>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</si>
  <si>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</si>
  <si>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</si>
  <si>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</si>
  <si>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</si>
  <si>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</si>
  <si>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</si>
  <si>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</si>
  <si>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</si>
  <si>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</si>
  <si>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</si>
  <si>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</si>
  <si>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</si>
  <si>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</si>
  <si>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</si>
  <si>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</si>
  <si>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</si>
  <si>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</si>
  <si>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</si>
  <si>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</si>
  <si>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</si>
  <si>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</si>
  <si>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</si>
  <si>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</si>
  <si>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</si>
  <si>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</si>
  <si>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</si>
  <si>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</si>
  <si>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</si>
  <si>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</si>
  <si>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</si>
  <si>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</si>
  <si>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</si>
  <si>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</si>
  <si>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</si>
  <si>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</si>
  <si>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</si>
  <si>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</si>
  <si>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</si>
  <si>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</si>
  <si>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</si>
  <si>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</si>
  <si>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</si>
  <si>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</si>
  <si>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</si>
  <si>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</si>
  <si>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</si>
  <si>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</si>
  <si>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</si>
  <si>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</si>
  <si>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</si>
  <si>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</si>
  <si>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</si>
  <si>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</si>
  <si>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</si>
  <si>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</si>
  <si>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</si>
  <si>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</si>
  <si>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</si>
  <si>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</si>
  <si>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</si>
  <si>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</si>
  <si>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</si>
  <si>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</si>
  <si>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</si>
  <si>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</si>
  <si>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</si>
  <si>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</si>
  <si>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</si>
  <si>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</si>
  <si>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</si>
  <si>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</si>
  <si>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</si>
  <si>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</si>
  <si>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</si>
  <si>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</si>
  <si>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</si>
  <si>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</si>
  <si>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</si>
  <si>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</si>
  <si>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</si>
  <si>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</si>
  <si>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</si>
  <si>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</si>
  <si>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</si>
  <si>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</si>
  <si>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</si>
  <si>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</si>
  <si>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</si>
  <si>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</si>
  <si>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</si>
  <si>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</si>
  <si>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</si>
  <si>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</si>
  <si>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</si>
  <si>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</si>
  <si>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</si>
  <si>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</si>
  <si>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</si>
  <si>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</si>
  <si>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</si>
  <si>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</si>
  <si>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</si>
  <si>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</si>
  <si>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</si>
  <si>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</si>
  <si>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</si>
  <si>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</si>
  <si>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</si>
  <si>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</si>
  <si>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</si>
  <si>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</si>
  <si>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</si>
  <si>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</si>
  <si>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</si>
  <si>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</si>
  <si>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</si>
  <si>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</si>
  <si>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</si>
  <si>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</si>
  <si>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</si>
  <si>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</si>
  <si>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</si>
  <si>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</si>
  <si>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</si>
  <si>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</si>
  <si>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</si>
  <si>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</si>
  <si>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</si>
  <si>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</si>
  <si>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</si>
  <si>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</si>
  <si>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</si>
  <si>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</si>
  <si>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</si>
  <si>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</si>
  <si>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</si>
  <si>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</si>
  <si>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</si>
  <si>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</si>
  <si>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</si>
  <si>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</si>
  <si>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</si>
  <si>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</si>
  <si>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</si>
  <si>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</si>
  <si>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</si>
  <si>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</si>
  <si>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</si>
  <si>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</si>
  <si>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</si>
  <si>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</si>
  <si>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</si>
  <si>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</si>
  <si>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</si>
  <si>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</si>
  <si>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</si>
  <si>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</si>
  <si>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</si>
  <si>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</si>
  <si>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</si>
  <si>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</si>
  <si>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</si>
  <si>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</si>
  <si>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</si>
  <si>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</si>
  <si>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</si>
  <si>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</si>
  <si>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</si>
  <si>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</si>
  <si>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</si>
  <si>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</si>
  <si>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</si>
  <si>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</si>
  <si>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</si>
  <si>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</si>
  <si>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</si>
  <si>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</si>
  <si>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</si>
  <si>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</si>
  <si>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</si>
  <si>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</si>
  <si>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</si>
  <si>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</si>
  <si>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</si>
  <si>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</si>
  <si>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</si>
  <si>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</si>
  <si>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</si>
  <si>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</si>
  <si>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</si>
  <si>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</si>
  <si>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</si>
  <si>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</si>
  <si>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</si>
  <si>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</si>
  <si>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</si>
  <si>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</si>
  <si>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</si>
  <si>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</si>
  <si>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</si>
  <si>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</si>
  <si>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</si>
  <si>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</si>
  <si>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</si>
  <si>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</si>
  <si>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</si>
  <si>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</si>
  <si>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</si>
  <si>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</si>
  <si>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</si>
  <si>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</si>
  <si>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</si>
  <si>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</si>
  <si>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</si>
  <si>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</si>
  <si>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</si>
  <si>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</si>
  <si>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</si>
  <si>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</si>
  <si>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</si>
  <si>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</si>
  <si>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</si>
  <si>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</si>
  <si>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</si>
  <si>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</si>
  <si>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</si>
  <si>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</si>
  <si>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</si>
  <si>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</si>
  <si>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</si>
  <si>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</si>
  <si>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</si>
  <si>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</si>
  <si>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</si>
  <si>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</si>
  <si>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</si>
  <si>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</si>
  <si>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</si>
  <si>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</si>
  <si>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</si>
  <si>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</si>
  <si>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</si>
  <si>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</si>
  <si>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</si>
  <si>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</si>
  <si>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</si>
  <si>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</si>
  <si>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</si>
  <si>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</si>
  <si>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</si>
  <si>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</si>
  <si>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</si>
  <si>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</si>
  <si>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</si>
  <si>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</si>
  <si>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</si>
  <si>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</si>
  <si>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</si>
  <si>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</si>
  <si>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</si>
  <si>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</si>
  <si>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</si>
  <si>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</si>
  <si>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</si>
  <si>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</si>
  <si>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</si>
  <si>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</si>
  <si>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</si>
  <si>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</si>
  <si>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</si>
  <si>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</si>
  <si>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</si>
  <si>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</si>
  <si>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</si>
  <si>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</si>
  <si>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</si>
  <si>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</si>
  <si>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</si>
  <si>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</si>
  <si>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</si>
  <si>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</si>
  <si>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</si>
  <si>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</si>
  <si>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</si>
  <si>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</si>
  <si>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</si>
  <si>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</si>
  <si>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</si>
  <si>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</si>
  <si>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</si>
  <si>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</si>
  <si>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</si>
  <si>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</si>
  <si>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</si>
  <si>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</si>
  <si>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</si>
  <si>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</si>
  <si>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</si>
  <si>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</si>
  <si>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</si>
  <si>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</si>
  <si>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</si>
  <si>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</si>
  <si>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</si>
  <si>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</si>
  <si>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</si>
  <si>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</si>
  <si>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</si>
  <si>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</si>
  <si>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</si>
  <si>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</si>
  <si>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</si>
  <si>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</si>
  <si>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</si>
  <si>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</si>
  <si>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</si>
  <si>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</si>
  <si>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</si>
  <si>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</si>
  <si>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</si>
  <si>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</si>
  <si>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</si>
  <si>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</si>
  <si>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</si>
  <si>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</si>
  <si>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</si>
  <si>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</si>
  <si>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</si>
  <si>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</si>
  <si>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</si>
  <si>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</si>
  <si>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</si>
  <si>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</si>
  <si>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</si>
  <si>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</si>
  <si>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</si>
  <si>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</si>
  <si>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</si>
  <si>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</si>
  <si>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</si>
  <si>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</si>
  <si>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</si>
  <si>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</si>
  <si>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</si>
  <si>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</si>
  <si>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</si>
  <si>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</si>
  <si>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</si>
  <si>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</si>
  <si>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</si>
  <si>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</si>
  <si>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</si>
  <si>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</si>
  <si>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</si>
  <si>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</si>
  <si>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</si>
  <si>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</si>
  <si>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</si>
  <si>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</si>
  <si>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</si>
  <si>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</si>
  <si>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</si>
  <si>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</si>
  <si>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</si>
  <si>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</si>
  <si>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</si>
  <si>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</si>
  <si>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</si>
  <si>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</si>
  <si>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</si>
  <si>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</si>
  <si>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</si>
  <si>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</si>
  <si>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</si>
  <si>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</si>
  <si>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</si>
  <si>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</si>
  <si>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</si>
  <si>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</si>
  <si>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</si>
  <si>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</si>
  <si>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</si>
  <si>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</si>
  <si>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</si>
  <si>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</si>
  <si>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</si>
  <si>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</si>
  <si>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</si>
  <si>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</si>
  <si>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</si>
  <si>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</si>
  <si>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</si>
  <si>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</si>
  <si>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</si>
  <si>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</si>
  <si>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</si>
  <si>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</si>
  <si>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</si>
  <si>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</si>
  <si>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</si>
  <si>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</si>
  <si>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</si>
  <si>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</si>
  <si>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</si>
  <si>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</si>
  <si>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</si>
  <si>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</si>
  <si>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</si>
  <si>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</si>
  <si>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</si>
  <si>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</si>
  <si>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</si>
  <si>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</si>
  <si>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</si>
  <si>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</si>
  <si>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</si>
  <si>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</si>
  <si>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</si>
  <si>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</si>
  <si>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</si>
  <si>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</si>
  <si>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</si>
  <si>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</si>
  <si>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</si>
  <si>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</si>
  <si>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</si>
  <si>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</si>
  <si>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</si>
  <si>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</si>
  <si>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</si>
  <si>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</si>
  <si>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</si>
  <si>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</si>
  <si>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</si>
  <si>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</si>
  <si>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</si>
  <si>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</si>
  <si>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</si>
  <si>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</si>
  <si>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</si>
  <si>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</si>
  <si>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</si>
  <si>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</si>
  <si>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</si>
  <si>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</si>
  <si>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</si>
  <si>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</si>
  <si>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</si>
  <si>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</si>
  <si>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</si>
  <si>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</si>
  <si>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</si>
  <si>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</si>
  <si>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</si>
  <si>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</si>
  <si>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</si>
  <si>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</si>
  <si>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</si>
  <si>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</si>
  <si>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</si>
  <si>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</si>
  <si>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</si>
  <si>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</si>
  <si>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</si>
  <si>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</si>
  <si>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</si>
  <si>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</si>
  <si>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</si>
  <si>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</si>
  <si>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</si>
  <si>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</si>
  <si>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</si>
  <si>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</si>
  <si>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</si>
  <si>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</si>
  <si>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</si>
  <si>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</si>
  <si>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</si>
  <si>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</si>
  <si>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</si>
  <si>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</si>
  <si>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</si>
  <si>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</si>
  <si>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</si>
  <si>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</si>
  <si>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</si>
  <si>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</si>
  <si>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</si>
  <si>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</si>
  <si>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</si>
  <si>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</si>
  <si>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</si>
  <si>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</si>
  <si>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</si>
  <si>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</si>
  <si>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</si>
  <si>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</si>
  <si>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</si>
  <si>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</si>
  <si>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</si>
  <si>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</si>
  <si>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</si>
  <si>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</si>
  <si>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</si>
  <si>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</si>
  <si>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</si>
  <si>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</si>
  <si>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</si>
  <si>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</si>
  <si>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</si>
  <si>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</si>
  <si>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</si>
  <si>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</si>
  <si>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</si>
  <si>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</si>
  <si>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</si>
  <si>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</si>
  <si>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</si>
  <si>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</si>
  <si>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</si>
  <si>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</si>
  <si>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</si>
  <si>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</si>
  <si>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</si>
  <si>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</si>
  <si>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</si>
  <si>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</si>
  <si>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</si>
  <si>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</si>
  <si>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</si>
  <si>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</si>
  <si>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</si>
  <si>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</si>
  <si>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</si>
  <si>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</si>
  <si>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</si>
  <si>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</si>
  <si>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</si>
  <si>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</si>
  <si>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</si>
  <si>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</si>
  <si>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</si>
  <si>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</si>
  <si>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</si>
  <si>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</si>
  <si>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</si>
  <si>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</si>
  <si>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</si>
  <si>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</si>
  <si>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</si>
  <si>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</si>
  <si>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</si>
  <si>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</si>
  <si>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</si>
  <si>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</si>
  <si>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</si>
  <si>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</si>
  <si>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</si>
  <si>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</si>
  <si>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</si>
  <si>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</si>
  <si>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</si>
  <si>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</si>
  <si>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</si>
  <si>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</si>
  <si>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</si>
  <si>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</si>
  <si>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</si>
  <si>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</si>
  <si>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</si>
  <si>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</si>
  <si>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</si>
  <si>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</si>
  <si>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</si>
  <si>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</si>
  <si>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</si>
  <si>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</si>
  <si>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</si>
  <si>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</si>
  <si>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</si>
  <si>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</si>
  <si>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</si>
  <si>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</si>
  <si>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</si>
  <si>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</si>
  <si>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</si>
  <si>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</si>
  <si>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</si>
  <si>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</si>
  <si>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</si>
  <si>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</si>
  <si>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</si>
  <si>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</si>
  <si>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</si>
  <si>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</si>
  <si>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</si>
  <si>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</si>
  <si>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</si>
  <si>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</si>
  <si>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</si>
  <si>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</si>
  <si>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</si>
  <si>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</si>
  <si>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</si>
  <si>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</si>
  <si>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</si>
  <si>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</si>
  <si>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</si>
  <si>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</si>
  <si>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</si>
  <si>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</si>
  <si>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</si>
  <si>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</si>
  <si>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</si>
  <si>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</si>
  <si>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</si>
  <si>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</si>
  <si>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</si>
  <si>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</si>
  <si>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</si>
  <si>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</si>
  <si>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</si>
  <si>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</si>
  <si>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</si>
  <si>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</si>
  <si>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</si>
  <si>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</si>
  <si>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</si>
  <si>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</si>
  <si>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</si>
  <si>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</si>
  <si>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</si>
  <si>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</si>
  <si>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</si>
  <si>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</si>
  <si>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</si>
  <si>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</si>
  <si>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</si>
  <si>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</si>
  <si>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</si>
  <si>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</si>
  <si>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</si>
  <si>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</si>
  <si>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</si>
  <si>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</si>
  <si>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</si>
  <si>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</si>
  <si>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</si>
  <si>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</si>
  <si>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</si>
  <si>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</si>
  <si>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</si>
  <si>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</si>
  <si>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</si>
  <si>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</si>
  <si>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</si>
  <si>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</si>
  <si>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</si>
  <si>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</si>
  <si>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</si>
  <si>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</si>
  <si>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</si>
  <si>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</si>
  <si>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</si>
  <si>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</si>
  <si>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</si>
  <si>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</si>
  <si>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</si>
  <si>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</si>
  <si>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</si>
  <si>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</si>
  <si>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</si>
  <si>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</si>
  <si>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</si>
  <si>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</si>
  <si>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</si>
  <si>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</si>
  <si>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</si>
  <si>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</si>
  <si>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</si>
  <si>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</si>
  <si>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</si>
  <si>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</si>
  <si>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</si>
  <si>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</si>
  <si>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</si>
  <si>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</si>
  <si>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</si>
  <si>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</si>
  <si>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</si>
  <si>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</si>
  <si>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</si>
  <si>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</si>
  <si>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</si>
  <si>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</si>
  <si>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</si>
  <si>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</si>
  <si>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</si>
  <si>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</si>
  <si>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</si>
  <si>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</si>
  <si>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</si>
  <si>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</si>
  <si>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</si>
  <si>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</si>
  <si>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</si>
  <si>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</si>
  <si>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</si>
  <si>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</si>
  <si>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</si>
  <si>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</si>
  <si>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</si>
  <si>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</si>
  <si>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</si>
  <si>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</si>
  <si>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</si>
  <si>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</si>
  <si>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</si>
  <si>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</si>
  <si>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</si>
  <si>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</si>
  <si>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</si>
  <si>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</si>
  <si>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</si>
  <si>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</si>
  <si>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</si>
  <si>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</si>
  <si>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</si>
  <si>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</si>
  <si>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</si>
  <si>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</si>
  <si>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</si>
  <si>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</si>
  <si>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</si>
  <si>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</si>
  <si>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</si>
  <si>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</si>
  <si>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</si>
  <si>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</si>
  <si>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</si>
  <si>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</si>
  <si>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</si>
  <si>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</si>
  <si>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</si>
  <si>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</si>
  <si>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</si>
  <si>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</si>
  <si>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</si>
  <si>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</si>
  <si>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</si>
  <si>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</si>
  <si>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</si>
  <si>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</si>
  <si>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</si>
  <si>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</si>
  <si>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</si>
  <si>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</si>
  <si>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</si>
  <si>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</si>
  <si>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</si>
  <si>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</si>
  <si>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</si>
  <si>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</si>
  <si>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</si>
  <si>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</si>
  <si>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</si>
  <si>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</si>
  <si>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</si>
  <si>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</si>
  <si>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</si>
  <si>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</si>
  <si>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</si>
  <si>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</si>
  <si>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</si>
  <si>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</si>
  <si>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</si>
  <si>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</si>
  <si>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</si>
  <si>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</si>
  <si>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</si>
  <si>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</si>
  <si>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</si>
  <si>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</si>
  <si>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</si>
  <si>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</si>
  <si>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</si>
  <si>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</si>
  <si>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</si>
  <si>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</si>
  <si>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</si>
  <si>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</si>
  <si>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</si>
  <si>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</si>
  <si>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</si>
  <si>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</si>
  <si>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</si>
  <si>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</si>
  <si>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</si>
  <si>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</si>
  <si>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</si>
  <si>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</si>
  <si>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</si>
  <si>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</si>
  <si>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</si>
  <si>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</si>
  <si>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</si>
  <si>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</si>
  <si>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</si>
  <si>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</si>
  <si>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</si>
  <si>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</si>
  <si>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</si>
  <si>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</si>
  <si>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</si>
  <si>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</si>
  <si>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</si>
  <si>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</si>
  <si>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</si>
  <si>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</si>
  <si>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</si>
  <si>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</si>
  <si>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</si>
  <si>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</si>
  <si>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</si>
  <si>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</si>
  <si>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</si>
  <si>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</si>
  <si>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</si>
  <si>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</si>
  <si>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</si>
  <si>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</si>
  <si>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</si>
  <si>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</si>
  <si>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</si>
  <si>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</si>
  <si>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</si>
  <si>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</si>
  <si>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</si>
  <si>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</si>
  <si>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</si>
  <si>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</si>
  <si>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</si>
  <si>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</si>
  <si>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</si>
  <si>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</si>
  <si>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</si>
  <si>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</si>
  <si>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</si>
  <si>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</si>
  <si>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</si>
  <si>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</si>
  <si>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</si>
  <si>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</si>
  <si>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</si>
  <si>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</si>
  <si>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</si>
  <si>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</si>
  <si>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</si>
  <si>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</si>
  <si>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</si>
  <si>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</si>
  <si>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</si>
  <si>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</si>
  <si>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</si>
  <si>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</si>
  <si>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</si>
  <si>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</si>
  <si>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</si>
  <si>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</si>
  <si>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</si>
  <si>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</si>
  <si>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</si>
  <si>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</si>
  <si>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</si>
  <si>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</si>
  <si>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</si>
  <si>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</si>
  <si>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</si>
  <si>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</si>
  <si>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</si>
  <si>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</si>
  <si>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</si>
  <si>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</si>
  <si>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</si>
  <si>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</si>
  <si>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</si>
  <si>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</si>
  <si>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</si>
  <si>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</si>
  <si>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</si>
  <si>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</si>
  <si>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</si>
  <si>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</si>
  <si>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</si>
  <si>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</si>
  <si>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</si>
  <si>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</si>
  <si>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</si>
  <si>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</si>
  <si>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</si>
  <si>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</si>
  <si>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</si>
  <si>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</si>
  <si>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</si>
  <si>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</si>
  <si>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</si>
  <si>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</si>
  <si>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</si>
  <si>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</si>
  <si>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</si>
  <si>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</si>
  <si>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</si>
  <si>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</si>
  <si>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</si>
  <si>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</si>
  <si>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</si>
  <si>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</si>
  <si>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</si>
  <si>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</si>
  <si>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</si>
  <si>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</si>
  <si>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</si>
  <si>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</si>
  <si>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</si>
  <si>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</si>
  <si>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</si>
  <si>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</si>
  <si>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</si>
  <si>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</si>
  <si>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</si>
  <si>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</si>
  <si>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</si>
  <si>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</si>
  <si>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</si>
  <si>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</si>
  <si>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</si>
  <si>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</si>
  <si>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</si>
  <si>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</si>
  <si>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</si>
  <si>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</si>
  <si>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</si>
  <si>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</si>
  <si>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</si>
  <si>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</si>
  <si>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</si>
  <si>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</si>
  <si>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</si>
  <si>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</si>
  <si>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</si>
  <si>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</si>
  <si>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</si>
  <si>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</si>
  <si>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</si>
  <si>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</si>
  <si>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</si>
  <si>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</si>
  <si>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</si>
  <si>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</si>
  <si>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</si>
  <si>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</si>
  <si>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</si>
  <si>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</si>
  <si>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</si>
  <si>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</si>
  <si>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</si>
  <si>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</si>
  <si>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</si>
  <si>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</si>
  <si>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</si>
  <si>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</si>
  <si>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</si>
  <si>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</si>
  <si>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</si>
  <si>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</si>
  <si>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</si>
  <si>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</si>
  <si>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</si>
  <si>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</si>
  <si>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</si>
  <si>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</si>
  <si>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</si>
  <si>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</si>
  <si>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</si>
  <si>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</si>
  <si>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</si>
  <si>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</si>
  <si>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</si>
  <si>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</si>
  <si>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</si>
  <si>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</si>
  <si>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</si>
  <si>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</si>
  <si>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</si>
  <si>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</si>
  <si>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</si>
  <si>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</si>
  <si>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</si>
  <si>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</si>
  <si>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</si>
  <si>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</si>
  <si>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</si>
  <si>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</si>
  <si>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</si>
  <si>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</si>
  <si>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</si>
  <si>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</si>
  <si>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</si>
  <si>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</si>
  <si>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</si>
  <si>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</si>
  <si>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</si>
  <si>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</si>
  <si>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</si>
  <si>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</si>
  <si>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</si>
  <si>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</si>
  <si>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</si>
  <si>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</si>
  <si>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</si>
  <si>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</si>
  <si>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</si>
  <si>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</si>
  <si>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</si>
  <si>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</si>
  <si>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</si>
  <si>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</si>
  <si>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</si>
  <si>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</si>
  <si>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</si>
  <si>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</si>
  <si>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</si>
  <si>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</si>
  <si>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</si>
  <si>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</si>
  <si>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</si>
  <si>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</si>
  <si>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</si>
  <si>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</si>
  <si>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</si>
  <si>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</si>
  <si>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</si>
  <si>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</si>
  <si>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</si>
  <si>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</si>
  <si>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</si>
  <si>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</si>
  <si>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</si>
  <si>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</si>
  <si>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</si>
  <si>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</si>
  <si>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</si>
  <si>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</si>
  <si>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</si>
  <si>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</si>
  <si>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</si>
  <si>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</si>
  <si>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</si>
  <si>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</si>
  <si>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</si>
  <si>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</si>
  <si>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</si>
  <si>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</si>
  <si>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</si>
  <si>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</si>
  <si>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</si>
  <si>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</si>
  <si>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</si>
  <si>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</si>
  <si>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</si>
  <si>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</si>
  <si>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</si>
  <si>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</si>
  <si>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</si>
  <si>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</si>
  <si>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</si>
  <si>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</si>
  <si>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</si>
  <si>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</si>
  <si>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</si>
  <si>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</si>
  <si>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</si>
  <si>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</si>
  <si>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</si>
  <si>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</si>
  <si>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</si>
  <si>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</si>
  <si>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</si>
  <si>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</si>
  <si>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</si>
  <si>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</si>
  <si>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</si>
  <si>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</si>
  <si>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</si>
  <si>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</si>
  <si>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</si>
  <si>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</si>
  <si>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</si>
  <si>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</si>
  <si>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</si>
  <si>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</si>
  <si>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</si>
  <si>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</si>
  <si>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</si>
  <si>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</si>
  <si>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</si>
  <si>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</si>
  <si>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</si>
  <si>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</si>
  <si>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</si>
  <si>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</si>
  <si>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</si>
  <si>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</si>
  <si>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</si>
  <si>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</si>
  <si>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</si>
  <si>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</si>
  <si>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</si>
  <si>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</si>
  <si>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</si>
  <si>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</si>
  <si>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</si>
  <si>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</si>
  <si>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</si>
  <si>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</si>
  <si>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</si>
  <si>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</si>
  <si>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</si>
  <si>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</si>
  <si>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</si>
  <si>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</si>
  <si>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</si>
  <si>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</si>
  <si>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</si>
  <si>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</si>
  <si>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</si>
  <si>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</si>
  <si>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</si>
  <si>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</si>
  <si>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</si>
  <si>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</si>
  <si>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</si>
  <si>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</si>
  <si>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</si>
  <si>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</si>
  <si>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</si>
  <si>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</si>
  <si>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</si>
  <si>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</si>
  <si>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</si>
  <si>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</si>
  <si>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</si>
  <si>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</si>
  <si>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</si>
  <si>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</si>
  <si>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</si>
  <si>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</si>
  <si>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</si>
  <si>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</si>
  <si>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</si>
  <si>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</si>
  <si>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</si>
  <si>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</si>
  <si>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</si>
  <si>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</si>
  <si>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</si>
  <si>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</si>
  <si>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</si>
  <si>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</si>
  <si>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</si>
  <si>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</si>
  <si>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</si>
  <si>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</si>
  <si>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</si>
  <si>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</si>
  <si>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</si>
  <si>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</si>
  <si>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</si>
  <si>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</si>
  <si>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</si>
  <si>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</si>
  <si>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</si>
  <si>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</si>
  <si>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</si>
  <si>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</si>
  <si>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</si>
  <si>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</si>
  <si>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</si>
  <si>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</si>
  <si>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</si>
  <si>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</si>
  <si>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</si>
  <si>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</si>
  <si>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</si>
  <si>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</si>
  <si>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</si>
  <si>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</si>
  <si>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</si>
  <si>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</si>
  <si>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</si>
  <si>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</si>
  <si>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</si>
  <si>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</si>
  <si>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</si>
  <si>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</si>
  <si>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</si>
  <si>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</si>
  <si>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</si>
  <si>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</si>
  <si>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</si>
  <si>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</si>
  <si>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</si>
  <si>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</si>
  <si>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</si>
  <si>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</si>
  <si>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</si>
  <si>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</si>
  <si>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</si>
  <si>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</si>
  <si>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</si>
  <si>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</si>
  <si>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</si>
  <si>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</si>
  <si>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</si>
  <si>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</si>
  <si>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</si>
  <si>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</si>
  <si>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</si>
  <si>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</si>
  <si>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</si>
  <si>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</si>
  <si>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</si>
  <si>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</si>
  <si>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</si>
  <si>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</si>
  <si>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</si>
  <si>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</si>
  <si>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</si>
  <si>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</si>
  <si>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</si>
  <si>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</si>
  <si>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</si>
  <si>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</si>
  <si>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</si>
  <si>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</si>
  <si>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</si>
  <si>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</si>
  <si>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</si>
  <si>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</si>
  <si>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</si>
  <si>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</si>
  <si>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</si>
  <si>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</si>
  <si>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</si>
  <si>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</si>
  <si>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</si>
  <si>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</si>
  <si>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</si>
  <si>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</si>
  <si>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</si>
  <si>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</si>
  <si>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</si>
  <si>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</si>
  <si>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</si>
  <si>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</si>
  <si>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</si>
  <si>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</si>
  <si>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</si>
  <si>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</si>
  <si>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</si>
  <si>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</si>
  <si>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</si>
  <si>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</si>
  <si>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</si>
  <si>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</si>
  <si>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</si>
  <si>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</si>
  <si>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</si>
  <si>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</si>
  <si>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</si>
  <si>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</si>
  <si>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</si>
  <si>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</si>
  <si>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</si>
  <si>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</si>
  <si>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</si>
  <si>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</si>
  <si>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</si>
  <si>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</si>
  <si>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</si>
  <si>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</si>
  <si>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</si>
  <si>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</si>
  <si>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</si>
  <si>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</si>
  <si>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</si>
  <si>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</si>
  <si>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</si>
  <si>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</si>
  <si>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</si>
  <si>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</si>
  <si>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</si>
  <si>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</si>
  <si>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</si>
  <si>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</si>
  <si>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</si>
  <si>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</si>
  <si>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</si>
  <si>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</si>
  <si>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</si>
  <si>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</si>
  <si>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</si>
  <si>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</si>
  <si>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</si>
  <si>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</si>
  <si>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</si>
  <si>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</si>
  <si>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</si>
  <si>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</si>
  <si>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</si>
  <si>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</si>
  <si>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</si>
  <si>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</si>
  <si>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</si>
  <si>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</si>
  <si>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</si>
  <si>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</si>
  <si>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</si>
  <si>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</si>
  <si>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</si>
  <si>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</si>
  <si>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</si>
  <si>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</si>
  <si>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</si>
  <si>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</si>
  <si>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</si>
  <si>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</si>
  <si>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</si>
  <si>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</si>
  <si>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</si>
  <si>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</si>
  <si>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</si>
  <si>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</si>
  <si>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</si>
  <si>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</si>
  <si>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</si>
  <si>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</si>
  <si>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</si>
  <si>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</si>
  <si>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</si>
  <si>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</si>
  <si>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</si>
  <si>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</si>
  <si>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</si>
  <si>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</si>
  <si>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</si>
  <si>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</si>
  <si>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</si>
  <si>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</si>
  <si>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</si>
  <si>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</si>
  <si>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</si>
  <si>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</si>
  <si>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</si>
  <si>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</si>
  <si>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</si>
  <si>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</si>
  <si>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</si>
  <si>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</si>
  <si>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</si>
  <si>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</si>
  <si>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</si>
  <si>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</si>
  <si>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</si>
  <si>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</si>
  <si>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</si>
  <si>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</si>
  <si>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</si>
  <si>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</si>
  <si>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</si>
  <si>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</si>
  <si>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</si>
  <si>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</si>
  <si>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</si>
  <si>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</si>
  <si>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</si>
  <si>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</si>
  <si>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</si>
  <si>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</si>
  <si>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</si>
  <si>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</si>
  <si>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</si>
  <si>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</si>
  <si>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</si>
  <si>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</si>
  <si>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</si>
  <si>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</si>
  <si>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</si>
  <si>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</si>
  <si>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</si>
  <si>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</si>
  <si>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</si>
  <si>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</si>
  <si>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</si>
  <si>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</si>
  <si>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</si>
  <si>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</si>
  <si>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</si>
  <si>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</si>
  <si>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</si>
  <si>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</si>
  <si>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</si>
  <si>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</si>
  <si>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</si>
  <si>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</si>
  <si>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</si>
  <si>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</si>
  <si>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</si>
  <si>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</si>
  <si>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</si>
  <si>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</si>
  <si>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</si>
  <si>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</si>
  <si>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</si>
  <si>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</si>
  <si>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</si>
  <si>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</si>
  <si>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</si>
  <si>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</si>
  <si>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</si>
  <si>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</si>
  <si>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</si>
  <si>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</si>
  <si>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</si>
  <si>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</si>
  <si>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</si>
  <si>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</si>
  <si>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</si>
  <si>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</si>
  <si>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</si>
  <si>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</si>
  <si>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</si>
  <si>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</si>
  <si>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</si>
  <si>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</si>
  <si>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</si>
  <si>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</si>
  <si>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</si>
  <si>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</si>
  <si>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</si>
  <si>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</si>
  <si>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</si>
  <si>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</si>
  <si>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</si>
  <si>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</si>
  <si>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</si>
  <si>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</si>
  <si>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</si>
  <si>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</si>
  <si>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</si>
  <si>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</si>
  <si>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</si>
  <si>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</si>
  <si>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</si>
  <si>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</si>
  <si>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</si>
  <si>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</si>
  <si>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</si>
  <si>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</si>
  <si>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</si>
  <si>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</si>
  <si>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</si>
  <si>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</si>
  <si>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</si>
  <si>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</si>
  <si>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</si>
  <si>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</si>
  <si>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</si>
  <si>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</si>
  <si>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</si>
  <si>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</si>
  <si>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</si>
  <si>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</si>
  <si>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</si>
  <si>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</si>
  <si>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</si>
  <si>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</si>
  <si>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</si>
  <si>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</si>
  <si>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</si>
  <si>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</si>
  <si>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</si>
  <si>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</si>
  <si>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</si>
  <si>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</si>
  <si>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</si>
  <si>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</si>
  <si>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</si>
  <si>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</si>
  <si>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</si>
  <si>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</si>
  <si>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</si>
  <si>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</si>
  <si>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</si>
  <si>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</si>
  <si>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</si>
  <si>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</si>
  <si>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</si>
  <si>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</si>
  <si>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</si>
  <si>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</si>
  <si>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</si>
  <si>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</si>
  <si>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</si>
  <si>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</si>
  <si>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</si>
  <si>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</si>
  <si>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</si>
  <si>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</si>
  <si>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</si>
  <si>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</si>
  <si>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</si>
  <si>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</si>
  <si>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</si>
  <si>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</si>
  <si>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</si>
  <si>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</si>
  <si>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</si>
  <si>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</si>
  <si>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</si>
  <si>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</si>
  <si>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</si>
  <si>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</si>
  <si>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</si>
  <si>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</si>
  <si>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</si>
  <si>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</si>
  <si>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</si>
  <si>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</si>
  <si>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</si>
  <si>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</si>
  <si>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</si>
  <si>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</si>
  <si>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</si>
  <si>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</si>
  <si>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</si>
  <si>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</si>
  <si>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</si>
  <si>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</si>
  <si>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</si>
  <si>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</si>
  <si>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</si>
  <si>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</si>
  <si>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</si>
  <si>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</si>
  <si>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</si>
  <si>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</si>
  <si>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</si>
  <si>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</si>
  <si>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</si>
  <si>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</si>
  <si>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</si>
  <si>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</si>
  <si>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</si>
  <si>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</si>
  <si>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</si>
  <si>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</si>
  <si>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</si>
  <si>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</si>
  <si>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</si>
  <si>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</si>
  <si>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</si>
  <si>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</si>
  <si>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</si>
  <si>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</si>
  <si>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</si>
  <si>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</si>
  <si>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</si>
  <si>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</si>
  <si>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</si>
  <si>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</si>
  <si>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</si>
  <si>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</si>
  <si>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</si>
  <si>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</si>
  <si>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</si>
  <si>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</si>
  <si>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</si>
  <si>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</si>
  <si>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</si>
  <si>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</si>
  <si>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</si>
  <si>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</si>
  <si>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</si>
  <si>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</si>
  <si>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</si>
  <si>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</si>
  <si>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</si>
  <si>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</si>
  <si>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</si>
  <si>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</si>
  <si>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</si>
  <si>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</si>
  <si>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</si>
  <si>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</si>
  <si>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</si>
  <si>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</si>
  <si>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</si>
  <si>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</si>
  <si>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</si>
  <si>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</si>
  <si>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</si>
  <si>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</si>
  <si>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</si>
  <si>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</si>
  <si>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</si>
  <si>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</si>
  <si>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</si>
  <si>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</si>
  <si>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</si>
  <si>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</si>
  <si>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</si>
  <si>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</si>
  <si>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</si>
  <si>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</si>
  <si>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</si>
  <si>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</si>
  <si>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</si>
  <si>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</si>
  <si>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</si>
  <si>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</si>
  <si>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</si>
  <si>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</si>
  <si>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</si>
  <si>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</si>
  <si>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</si>
  <si>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</si>
  <si>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</si>
  <si>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</si>
  <si>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</si>
  <si>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</si>
  <si>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</si>
  <si>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</si>
  <si>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</si>
  <si>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</si>
  <si>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</si>
  <si>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</si>
  <si>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</si>
  <si>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</si>
  <si>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</si>
  <si>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</si>
  <si>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</si>
  <si>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</si>
  <si>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</si>
  <si>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</si>
  <si>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</si>
  <si>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</si>
  <si>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</si>
  <si>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</si>
  <si>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</si>
  <si>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</si>
  <si>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</si>
  <si>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</si>
  <si>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</si>
  <si>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</si>
  <si>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</si>
  <si>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</si>
  <si>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</si>
  <si>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</si>
  <si>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</si>
  <si>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</si>
  <si>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</si>
  <si>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</si>
  <si>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</si>
  <si>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</si>
  <si>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</si>
  <si>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</si>
  <si>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</si>
  <si>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</si>
  <si>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</si>
  <si>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</si>
  <si>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</si>
  <si>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</si>
  <si>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</si>
  <si>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</si>
  <si>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</si>
  <si>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</si>
  <si>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</si>
  <si>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</si>
  <si>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</si>
  <si>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</si>
  <si>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</si>
  <si>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</si>
  <si>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</si>
  <si>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</si>
  <si>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</si>
  <si>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</si>
  <si>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</si>
  <si>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</si>
  <si>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</si>
  <si>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</si>
  <si>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</si>
  <si>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</si>
  <si>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</si>
  <si>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</si>
  <si>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</si>
  <si>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</si>
  <si>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</si>
  <si>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</si>
  <si>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</si>
  <si>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</si>
  <si>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</si>
  <si>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</si>
  <si>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</si>
  <si>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</si>
  <si>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</si>
  <si>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</si>
  <si>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</si>
  <si>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</si>
  <si>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</si>
  <si>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</si>
  <si>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</si>
  <si>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</si>
  <si>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</si>
  <si>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</si>
  <si>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</si>
  <si>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</si>
  <si>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</si>
  <si>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</si>
  <si>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</si>
  <si>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</si>
  <si>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</si>
  <si>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</si>
  <si>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</si>
  <si>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</si>
  <si>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</si>
  <si>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</si>
  <si>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</si>
  <si>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</si>
  <si>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</si>
  <si>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</si>
  <si>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</si>
  <si>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</si>
  <si>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</si>
  <si>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</si>
  <si>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</si>
  <si>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</si>
  <si>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</si>
  <si>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</si>
  <si>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</si>
  <si>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</si>
  <si>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</si>
  <si>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</si>
  <si>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</si>
  <si>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</si>
  <si>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</si>
  <si>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</si>
  <si>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</si>
  <si>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</si>
  <si>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</si>
  <si>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</si>
  <si>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</si>
  <si>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</si>
  <si>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</si>
  <si>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</si>
  <si>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</si>
  <si>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</si>
  <si>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</si>
  <si>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</si>
  <si>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</si>
  <si>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</si>
  <si>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</si>
  <si>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</si>
  <si>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</si>
  <si>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</si>
  <si>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</si>
  <si>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</si>
  <si>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</si>
  <si>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</si>
  <si>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</si>
  <si>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</si>
  <si>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</si>
  <si>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</si>
  <si>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</si>
  <si>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</si>
  <si>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</si>
  <si>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</si>
  <si>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</si>
  <si>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</si>
  <si>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</si>
  <si>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</si>
  <si>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</si>
  <si>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</si>
  <si>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</si>
  <si>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</si>
  <si>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</si>
  <si>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</si>
  <si>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</si>
  <si>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</si>
  <si>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</si>
  <si>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</si>
  <si>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</si>
  <si>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</si>
  <si>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</si>
  <si>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</si>
  <si>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</si>
  <si>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</si>
  <si>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</si>
  <si>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</si>
  <si>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</si>
  <si>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</si>
  <si>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</si>
  <si>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</si>
  <si>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</si>
  <si>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</si>
  <si>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</si>
  <si>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</si>
  <si>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</si>
  <si>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</si>
  <si>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</si>
  <si>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</si>
  <si>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</si>
  <si>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</si>
  <si>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</si>
  <si>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</si>
  <si>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</si>
  <si>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</si>
  <si>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</si>
  <si>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</si>
  <si>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</si>
  <si>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</si>
  <si>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</si>
  <si>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</si>
  <si>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</si>
  <si>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</si>
  <si>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</si>
  <si>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</si>
  <si>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</si>
  <si>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</si>
  <si>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</si>
  <si>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</si>
  <si>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</si>
  <si>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</si>
  <si>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</si>
  <si>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</si>
  <si>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</si>
  <si>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</si>
  <si>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</si>
  <si>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</si>
  <si>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</si>
  <si>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</si>
  <si>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</si>
  <si>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</si>
  <si>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</si>
  <si>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</si>
  <si>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</si>
  <si>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</si>
  <si>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</si>
  <si>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</si>
  <si>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</si>
  <si>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</si>
  <si>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</si>
  <si>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</si>
  <si>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</si>
  <si>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</si>
  <si>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</si>
  <si>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</si>
  <si>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</si>
  <si>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</si>
  <si>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</si>
  <si>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</si>
  <si>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</si>
  <si>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</si>
  <si>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</si>
  <si>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</si>
  <si>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</si>
  <si>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</si>
  <si>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</si>
  <si>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</si>
  <si>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</si>
  <si>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</si>
  <si>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</si>
  <si>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</si>
  <si>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</si>
  <si>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</si>
  <si>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</si>
  <si>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</si>
  <si>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</si>
  <si>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</si>
  <si>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</si>
  <si>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</si>
  <si>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</si>
  <si>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</si>
  <si>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</si>
  <si>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</si>
  <si>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</si>
  <si>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</si>
  <si>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</si>
  <si>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</si>
  <si>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</si>
  <si>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</si>
  <si>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</si>
  <si>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</si>
  <si>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</si>
  <si>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</si>
  <si>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</si>
  <si>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</si>
  <si>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</si>
  <si>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</si>
  <si>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</si>
  <si>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</si>
  <si>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</si>
  <si>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</si>
  <si>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</si>
  <si>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</si>
  <si>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</si>
  <si>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</si>
  <si>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</si>
  <si>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</si>
  <si>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</si>
  <si>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</si>
  <si>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</si>
  <si>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</si>
  <si>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</si>
  <si>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</si>
  <si>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</si>
  <si>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</si>
  <si>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</si>
  <si>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</si>
  <si>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</si>
  <si>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</si>
  <si>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</si>
  <si>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</si>
  <si>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</si>
  <si>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</si>
  <si>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</si>
  <si>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</si>
  <si>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</si>
  <si>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</si>
  <si>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</si>
  <si>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</si>
  <si>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</si>
  <si>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</si>
  <si>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</si>
  <si>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</si>
  <si>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</si>
  <si>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</si>
  <si>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</si>
  <si>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</si>
  <si>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</si>
  <si>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</si>
  <si>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</si>
  <si>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</si>
  <si>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</si>
  <si>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</si>
  <si>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</si>
  <si>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</si>
  <si>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</si>
  <si>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</si>
  <si>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</si>
  <si>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</si>
  <si>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</si>
  <si>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</si>
  <si>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</si>
  <si>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</si>
  <si>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</si>
  <si>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</si>
  <si>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</si>
  <si>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</si>
  <si>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</si>
  <si>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</si>
  <si>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</si>
  <si>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</si>
  <si>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</si>
  <si>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</si>
  <si>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</si>
  <si>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</si>
  <si>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</si>
  <si>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</si>
  <si>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</si>
  <si>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</si>
  <si>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</si>
  <si>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</si>
  <si>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</si>
  <si>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</si>
  <si>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</si>
  <si>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</si>
  <si>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</si>
  <si>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</si>
  <si>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</si>
  <si>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</si>
  <si>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</si>
  <si>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</si>
  <si>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</si>
  <si>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</si>
  <si>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</si>
  <si>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</si>
  <si>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</si>
  <si>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</si>
  <si>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</si>
  <si>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</si>
  <si>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</si>
  <si>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</si>
  <si>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</si>
  <si>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</si>
  <si>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</si>
  <si>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</si>
  <si>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</si>
  <si>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</si>
  <si>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</si>
  <si>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</si>
  <si>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</si>
  <si>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</si>
  <si>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</si>
  <si>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</si>
  <si>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</si>
  <si>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</si>
  <si>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</si>
  <si>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</si>
  <si>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</si>
  <si>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</si>
  <si>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</si>
  <si>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</si>
  <si>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</si>
  <si>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</si>
  <si>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</si>
  <si>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</si>
  <si>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</si>
  <si>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</si>
  <si>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</si>
  <si>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</si>
  <si>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</si>
  <si>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</si>
  <si>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</si>
  <si>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</si>
  <si>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</si>
  <si>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</si>
  <si>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</si>
  <si>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</si>
  <si>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</si>
  <si>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</si>
  <si>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</si>
  <si>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</si>
  <si>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</si>
  <si>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</si>
  <si>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</si>
  <si>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</si>
  <si>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</si>
  <si>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</si>
  <si>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</si>
  <si>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</si>
  <si>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</si>
  <si>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</si>
  <si>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</si>
  <si>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</si>
  <si>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</si>
  <si>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</si>
  <si>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</si>
  <si>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</si>
  <si>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</si>
  <si>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</si>
  <si>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</si>
  <si>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</si>
  <si>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</si>
  <si>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</si>
  <si>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</si>
  <si>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</si>
  <si>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</si>
  <si>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</si>
  <si>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</si>
  <si>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</si>
  <si>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</si>
  <si>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</si>
  <si>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</si>
  <si>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</si>
  <si>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</si>
  <si>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</si>
  <si>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</si>
  <si>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</si>
  <si>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</si>
  <si>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</si>
  <si>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</si>
  <si>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</si>
  <si>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</si>
  <si>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</si>
  <si>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</si>
  <si>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</si>
  <si>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</si>
  <si>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</si>
  <si>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</si>
  <si>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</si>
  <si>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</si>
  <si>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</si>
  <si>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</si>
  <si>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</si>
  <si>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</si>
  <si>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</si>
  <si>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</si>
  <si>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</si>
  <si>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</si>
  <si>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</si>
  <si>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</si>
  <si>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</si>
  <si>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</si>
  <si>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</si>
  <si>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</si>
  <si>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</si>
  <si>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</si>
  <si>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</si>
  <si>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</si>
  <si>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</si>
  <si>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</si>
  <si>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</si>
  <si>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</si>
  <si>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</si>
  <si>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</si>
  <si>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</si>
  <si>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</si>
  <si>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</si>
  <si>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</si>
  <si>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</si>
  <si>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</si>
  <si>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</si>
  <si>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</si>
  <si>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</si>
  <si>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</si>
  <si>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</si>
  <si>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</si>
  <si>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</si>
  <si>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</si>
  <si>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</si>
  <si>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</si>
  <si>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</si>
  <si>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</si>
  <si>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</si>
  <si>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</si>
  <si>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</si>
  <si>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</si>
  <si>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</si>
  <si>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</si>
  <si>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</si>
  <si>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</si>
  <si>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</si>
  <si>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</si>
  <si>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</si>
  <si>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</si>
  <si>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</si>
  <si>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</si>
  <si>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</si>
  <si>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</si>
  <si>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</si>
  <si>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</si>
  <si>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</si>
  <si>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</si>
  <si>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</si>
  <si>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</si>
  <si>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</si>
  <si>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</si>
  <si>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</si>
  <si>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</si>
  <si>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</si>
  <si>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</si>
  <si>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</si>
  <si>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</si>
  <si>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</si>
  <si>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</si>
  <si>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</si>
  <si>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</si>
  <si>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</si>
  <si>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</si>
  <si>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</si>
  <si>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</si>
  <si>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</si>
  <si>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</si>
  <si>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</si>
  <si>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</si>
  <si>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</si>
  <si>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</si>
  <si>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</si>
  <si>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</si>
  <si>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</si>
  <si>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</si>
  <si>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</si>
  <si>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</si>
  <si>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</si>
  <si>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</si>
  <si>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</si>
  <si>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</si>
  <si>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</si>
  <si>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</si>
  <si>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</si>
  <si>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</si>
  <si>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</si>
  <si>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</si>
  <si>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</si>
  <si>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</si>
  <si>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</si>
  <si>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</si>
  <si>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</si>
  <si>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</si>
  <si>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</si>
  <si>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</si>
  <si>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</si>
  <si>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</si>
  <si>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</si>
  <si>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</si>
  <si>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</si>
  <si>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</si>
  <si>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</si>
  <si>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</si>
  <si>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</si>
  <si>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</si>
  <si>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</si>
  <si>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</si>
  <si>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</si>
  <si>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</si>
  <si>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</si>
  <si>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</si>
  <si>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</si>
  <si>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</si>
  <si>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</si>
  <si>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</si>
  <si>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</si>
  <si>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</si>
  <si>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</si>
  <si>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</si>
  <si>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</si>
  <si>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</si>
  <si>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</si>
  <si>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</si>
  <si>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</si>
  <si>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</si>
  <si>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</si>
  <si>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</si>
  <si>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</si>
  <si>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</si>
  <si>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</si>
  <si>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</si>
  <si>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</si>
  <si>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</si>
  <si>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</si>
  <si>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</si>
  <si>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</si>
  <si>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</si>
  <si>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</si>
  <si>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</si>
  <si>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</si>
  <si>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</si>
  <si>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</si>
  <si>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</si>
  <si>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</si>
  <si>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</si>
  <si>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</si>
  <si>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</si>
  <si>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</si>
  <si>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</si>
  <si>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</si>
  <si>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</si>
  <si>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</si>
  <si>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</si>
  <si>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</si>
  <si>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</si>
  <si>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</si>
  <si>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</si>
  <si>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</si>
  <si>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</si>
  <si>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</si>
  <si>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</si>
  <si>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</si>
  <si>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</si>
  <si>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</si>
  <si>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</si>
  <si>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</si>
  <si>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</si>
  <si>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</si>
  <si>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</si>
  <si>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</si>
  <si>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</si>
  <si>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</si>
  <si>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</si>
  <si>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</si>
  <si>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</si>
  <si>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</si>
  <si>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</si>
  <si>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</si>
  <si>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</si>
  <si>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</si>
  <si>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</si>
  <si>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</si>
  <si>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</si>
  <si>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</si>
  <si>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</si>
  <si>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</si>
  <si>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</si>
  <si>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</si>
  <si>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</si>
  <si>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</si>
  <si>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</si>
  <si>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</si>
  <si>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</si>
  <si>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</si>
  <si>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</si>
  <si>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</si>
  <si>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</si>
  <si>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</si>
  <si>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</si>
  <si>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</si>
  <si>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</si>
  <si>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</si>
  <si>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</si>
  <si>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</si>
  <si>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</si>
  <si>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</si>
  <si>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</si>
  <si>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</si>
  <si>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</si>
  <si>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</si>
  <si>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</si>
  <si>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</si>
  <si>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</si>
  <si>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</si>
  <si>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</si>
  <si>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</si>
  <si>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</si>
  <si>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</si>
  <si>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</si>
  <si>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</si>
  <si>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</si>
  <si>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</si>
  <si>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</si>
  <si>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</si>
  <si>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</si>
  <si>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</si>
  <si>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</si>
  <si>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</si>
  <si>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</si>
  <si>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</si>
  <si>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</si>
  <si>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</si>
  <si>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</si>
  <si>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</si>
  <si>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</si>
  <si>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</si>
  <si>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</si>
  <si>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</si>
  <si>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</si>
  <si>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</si>
  <si>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</si>
  <si>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</si>
  <si>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</si>
  <si>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</si>
  <si>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</si>
  <si>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</si>
  <si>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</si>
  <si>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</si>
  <si>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</si>
  <si>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</si>
  <si>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</si>
  <si>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</si>
  <si>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</si>
  <si>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</si>
  <si>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</si>
  <si>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</si>
  <si>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</si>
  <si>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</si>
  <si>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</si>
  <si>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</si>
  <si>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</si>
  <si>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</si>
  <si>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</si>
  <si>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</si>
  <si>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</si>
  <si>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</si>
  <si>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</si>
  <si>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</si>
  <si>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</si>
  <si>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</si>
  <si>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</si>
  <si>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</si>
  <si>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</si>
  <si>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</si>
  <si>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</si>
  <si>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</si>
  <si>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</si>
  <si>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</si>
  <si>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</si>
  <si>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</si>
  <si>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</si>
  <si>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</si>
  <si>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</si>
  <si>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</si>
  <si>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</si>
  <si>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</si>
  <si>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</si>
  <si>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</si>
  <si>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</si>
  <si>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</si>
  <si>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</si>
  <si>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</si>
  <si>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</si>
  <si>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</si>
  <si>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</si>
  <si>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</si>
  <si>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</si>
  <si>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</si>
  <si>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</si>
  <si>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</si>
  <si>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</si>
  <si>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</si>
  <si>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</si>
  <si>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</si>
  <si>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</si>
  <si>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</si>
  <si>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</si>
  <si>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</si>
  <si>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</si>
  <si>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</si>
  <si>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</si>
  <si>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</si>
  <si>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</si>
  <si>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</si>
  <si>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</si>
  <si>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</si>
  <si>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</si>
  <si>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</si>
  <si>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</si>
  <si>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</si>
  <si>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</si>
  <si>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</si>
  <si>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</si>
  <si>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</si>
  <si>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</si>
  <si>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</si>
  <si>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</si>
  <si>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</si>
  <si>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</si>
  <si>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</si>
  <si>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</si>
  <si>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</si>
  <si>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</si>
  <si>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</si>
  <si>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</si>
  <si>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</si>
  <si>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</si>
  <si>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</si>
  <si>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</si>
  <si>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</si>
  <si>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</si>
  <si>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</si>
  <si>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</si>
  <si>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</si>
  <si>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</si>
  <si>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</si>
  <si>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</si>
  <si>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</si>
  <si>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</si>
  <si>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</si>
  <si>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</si>
  <si>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</si>
  <si>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</si>
  <si>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</si>
  <si>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</si>
  <si>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</si>
  <si>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</si>
  <si>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</si>
  <si>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</si>
  <si>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</si>
  <si>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</si>
  <si>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</si>
  <si>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</si>
  <si>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</si>
  <si>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</si>
  <si>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</si>
  <si>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</si>
  <si>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</si>
  <si>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</si>
  <si>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</si>
  <si>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</si>
  <si>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</si>
  <si>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</si>
  <si>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</si>
  <si>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</si>
  <si>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</si>
  <si>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</si>
  <si>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</si>
  <si>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</si>
  <si>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</si>
  <si>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</si>
  <si>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</si>
  <si>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</si>
  <si>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</si>
  <si>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</si>
  <si>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</si>
  <si>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</si>
  <si>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</si>
  <si>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</si>
  <si>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</si>
  <si>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</si>
  <si>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</si>
  <si>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</si>
  <si>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</si>
  <si>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</si>
  <si>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</si>
  <si>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</si>
  <si>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</si>
  <si>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</si>
  <si>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</si>
  <si>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</si>
  <si>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</si>
  <si>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</si>
  <si>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</si>
  <si>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</si>
  <si>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</si>
  <si>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</si>
  <si>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</si>
  <si>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</si>
  <si>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</si>
  <si>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</si>
  <si>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</si>
  <si>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</si>
  <si>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</si>
  <si>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</si>
  <si>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</si>
  <si>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</si>
  <si>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</si>
  <si>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</si>
  <si>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</si>
  <si>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</si>
  <si>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</si>
  <si>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</si>
  <si>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</si>
  <si>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</si>
  <si>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</si>
  <si>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</si>
  <si>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</si>
  <si>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</si>
  <si>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</si>
  <si>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</si>
  <si>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</si>
  <si>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</si>
  <si>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</si>
  <si>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</si>
  <si>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</si>
  <si>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</si>
  <si>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</si>
  <si>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</si>
  <si>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</si>
  <si>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</si>
  <si>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</si>
  <si>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</si>
  <si>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</si>
  <si>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</si>
  <si>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</si>
  <si>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</si>
  <si>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</si>
  <si>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</si>
  <si>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</si>
  <si>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</si>
  <si>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</si>
  <si>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</si>
  <si>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</si>
  <si>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</si>
  <si>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</si>
  <si>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</si>
  <si>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</si>
  <si>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</si>
  <si>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</si>
  <si>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</si>
  <si>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</si>
  <si>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</si>
  <si>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</si>
  <si>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</si>
  <si>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</si>
  <si>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</si>
  <si>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</si>
  <si>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</si>
  <si>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</si>
  <si>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</si>
  <si>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</si>
  <si>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</si>
  <si>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</si>
  <si>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</si>
  <si>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</si>
  <si>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</si>
  <si>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</si>
  <si>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</si>
  <si>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</si>
  <si>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</si>
  <si>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</si>
  <si>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</si>
  <si>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</si>
  <si>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</si>
  <si>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</si>
  <si>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</si>
  <si>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</si>
  <si>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</si>
  <si>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</si>
  <si>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</si>
  <si>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</si>
  <si>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</si>
  <si>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</si>
  <si>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</si>
  <si>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</si>
  <si>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</si>
  <si>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</si>
  <si>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</si>
  <si>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</si>
  <si>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</si>
  <si>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</si>
  <si>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</si>
  <si>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</si>
  <si>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</si>
  <si>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</si>
  <si>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</si>
  <si>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</si>
  <si>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</si>
  <si>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</si>
  <si>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</si>
  <si>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</si>
  <si>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</si>
  <si>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</si>
  <si>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</si>
  <si>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</si>
  <si>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</si>
  <si>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</si>
  <si>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</si>
  <si>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</si>
  <si>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</si>
  <si>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</si>
  <si>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</si>
  <si>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</si>
  <si>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</si>
  <si>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</si>
  <si>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</si>
  <si>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</si>
  <si>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</si>
  <si>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</si>
  <si>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</si>
  <si>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</si>
  <si>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</si>
  <si>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</si>
  <si>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</si>
  <si>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</si>
  <si>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</si>
  <si>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</si>
  <si>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</si>
  <si>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</si>
  <si>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</si>
  <si>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</si>
  <si>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</si>
  <si>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</si>
  <si>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</si>
  <si>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</si>
  <si>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</si>
  <si>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</si>
  <si>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</si>
  <si>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</si>
  <si>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</si>
  <si>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</si>
  <si>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</si>
  <si>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</si>
  <si>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</si>
  <si>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</si>
  <si>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</si>
  <si>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</si>
  <si>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</si>
  <si>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</si>
  <si>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</si>
  <si>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</si>
  <si>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</si>
  <si>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</si>
  <si>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</si>
  <si>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</si>
  <si>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</si>
  <si>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</si>
  <si>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</si>
  <si>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</si>
  <si>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</si>
  <si>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</si>
  <si>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</si>
  <si>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</si>
  <si>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</si>
  <si>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</si>
  <si>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</si>
  <si>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</si>
  <si>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</si>
  <si>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</si>
  <si>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</si>
  <si>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</si>
  <si>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</si>
  <si>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</si>
  <si>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</si>
  <si>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</si>
  <si>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</si>
  <si>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</si>
  <si>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</si>
  <si>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</si>
  <si>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</si>
  <si>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</si>
  <si>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</si>
  <si>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</si>
  <si>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</si>
  <si>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</si>
  <si>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</si>
  <si>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</si>
  <si>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</si>
  <si>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</si>
  <si>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</si>
  <si>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</si>
  <si>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</si>
  <si>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</si>
  <si>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</si>
  <si>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</si>
  <si>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</si>
  <si>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</si>
  <si>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</si>
  <si>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</si>
  <si>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</si>
  <si>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</si>
  <si>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</si>
  <si>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</si>
  <si>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</si>
  <si>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</si>
  <si>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</si>
  <si>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</si>
  <si>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</si>
  <si>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</si>
  <si>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</si>
  <si>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</si>
  <si>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</si>
  <si>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</si>
  <si>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</si>
  <si>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</si>
  <si>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</si>
  <si>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</si>
  <si>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</si>
  <si>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</si>
  <si>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</si>
  <si>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</si>
  <si>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</si>
  <si>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</si>
  <si>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</si>
  <si>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</si>
  <si>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</si>
  <si>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</si>
  <si>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</si>
  <si>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</si>
  <si>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</si>
  <si>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</si>
  <si>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</si>
  <si>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</si>
  <si>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</si>
  <si>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</si>
  <si>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</si>
  <si>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</si>
  <si>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</si>
  <si>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</si>
  <si>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</si>
  <si>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</si>
  <si>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</si>
  <si>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</si>
  <si>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</si>
  <si>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</si>
  <si>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</si>
  <si>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</si>
  <si>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</si>
  <si>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</si>
  <si>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</si>
  <si>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</si>
  <si>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</si>
  <si>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</si>
  <si>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</si>
  <si>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</si>
  <si>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</si>
  <si>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</si>
  <si>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</si>
  <si>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</si>
  <si>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</si>
  <si>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</si>
  <si>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</si>
  <si>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</si>
  <si>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</si>
  <si>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</si>
  <si>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</si>
  <si>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</si>
  <si>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</si>
  <si>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</si>
  <si>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</si>
  <si>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</si>
  <si>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</si>
  <si>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</si>
  <si>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</si>
  <si>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</si>
  <si>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</si>
  <si>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</si>
  <si>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</si>
  <si>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</si>
  <si>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</si>
  <si>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</si>
  <si>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</si>
  <si>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</si>
  <si>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</si>
  <si>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</si>
  <si>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</si>
  <si>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</si>
  <si>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</si>
  <si>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</si>
  <si>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</si>
  <si>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</si>
  <si>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</si>
  <si>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</si>
  <si>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</si>
  <si>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</si>
  <si>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</si>
  <si>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</si>
  <si>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</si>
  <si>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</si>
  <si>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</si>
  <si>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</si>
  <si>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</si>
  <si>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</si>
  <si>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</si>
  <si>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</si>
  <si>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</si>
  <si>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</si>
  <si>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</si>
  <si>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</si>
  <si>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</si>
  <si>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</si>
  <si>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</si>
  <si>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</si>
  <si>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</si>
  <si>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</si>
  <si>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</si>
  <si>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</si>
  <si>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</si>
  <si>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</si>
  <si>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</si>
  <si>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</si>
  <si>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</si>
  <si>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</si>
  <si>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</si>
  <si>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</si>
  <si>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</si>
  <si>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</si>
  <si>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</si>
  <si>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</si>
  <si>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</si>
  <si>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</si>
  <si>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</si>
  <si>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</si>
  <si>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</si>
  <si>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</si>
  <si>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</si>
  <si>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</si>
  <si>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</si>
  <si>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</si>
  <si>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</si>
  <si>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</si>
  <si>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</si>
  <si>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</si>
  <si>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</si>
  <si>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</si>
  <si>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</si>
  <si>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</si>
  <si>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</si>
  <si>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</si>
  <si>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</si>
  <si>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</si>
  <si>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</si>
  <si>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</si>
  <si>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</si>
  <si>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</si>
  <si>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</si>
  <si>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</si>
  <si>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</si>
  <si>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</si>
  <si>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</si>
  <si>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</si>
  <si>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</si>
  <si>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</si>
  <si>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</si>
  <si>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</si>
  <si>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</si>
  <si>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</si>
  <si>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</si>
  <si>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</si>
  <si>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</si>
  <si>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</si>
  <si>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</si>
  <si>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</si>
  <si>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</si>
  <si>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</si>
  <si>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</si>
  <si>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</si>
  <si>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</si>
  <si>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</si>
  <si>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</si>
  <si>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</si>
  <si>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</si>
  <si>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</si>
  <si>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</si>
  <si>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</si>
  <si>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</si>
  <si>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</si>
  <si>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</si>
  <si>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</si>
  <si>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</si>
  <si>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</si>
  <si>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</si>
  <si>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</si>
  <si>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</si>
  <si>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</si>
  <si>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</si>
  <si>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</si>
  <si>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</si>
  <si>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</si>
  <si>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</si>
  <si>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</si>
  <si>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</si>
  <si>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</si>
  <si>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</si>
  <si>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</si>
  <si>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</si>
  <si>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</si>
  <si>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</si>
  <si>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</si>
  <si>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</si>
  <si>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</si>
  <si>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</si>
  <si>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</si>
  <si>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</si>
  <si>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</si>
  <si>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</si>
  <si>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</si>
  <si>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</si>
  <si>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</si>
  <si>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</si>
  <si>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</si>
  <si>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</si>
  <si>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</si>
  <si>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</si>
  <si>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</si>
  <si>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</si>
  <si>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</si>
  <si>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</si>
  <si>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</si>
  <si>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</si>
  <si>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</si>
  <si>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</si>
  <si>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</si>
  <si>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</si>
  <si>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</si>
  <si>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</si>
  <si>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</si>
  <si>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</si>
  <si>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</si>
  <si>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</si>
  <si>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</si>
  <si>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</si>
  <si>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</si>
  <si>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</si>
  <si>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</si>
  <si>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</si>
  <si>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</si>
  <si>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</si>
  <si>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</si>
  <si>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</si>
  <si>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</si>
  <si>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</si>
  <si>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</si>
  <si>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</si>
  <si>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</si>
  <si>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</si>
  <si>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</si>
  <si>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</si>
  <si>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</si>
  <si>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</si>
  <si>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</si>
  <si>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</si>
  <si>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</si>
  <si>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</si>
  <si>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</si>
  <si>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</si>
  <si>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</si>
  <si>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</si>
  <si>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</si>
  <si>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</si>
  <si>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</si>
  <si>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</si>
  <si>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</si>
  <si>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</si>
  <si>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</si>
  <si>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</si>
  <si>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</si>
  <si>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</si>
  <si>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</si>
  <si>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</si>
  <si>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</si>
  <si>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</si>
  <si>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</si>
  <si>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</si>
  <si>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</si>
  <si>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</si>
  <si>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</si>
  <si>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</si>
  <si>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</si>
  <si>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</si>
  <si>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</si>
  <si>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</si>
  <si>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</si>
  <si>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</si>
  <si>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</si>
  <si>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</si>
  <si>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</si>
  <si>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</si>
  <si>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</si>
  <si>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</si>
  <si>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</si>
  <si>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</si>
  <si>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</si>
  <si>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</si>
  <si>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</si>
  <si>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</si>
  <si>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</si>
  <si>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</si>
  <si>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</si>
  <si>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</si>
  <si>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</si>
  <si>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</si>
  <si>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</si>
  <si>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</si>
  <si>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</si>
  <si>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</si>
  <si>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</si>
  <si>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</si>
  <si>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</si>
  <si>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</si>
  <si>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</si>
  <si>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</si>
  <si>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</si>
  <si>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</si>
  <si>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</si>
  <si>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</si>
  <si>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</si>
  <si>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</si>
  <si>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</si>
  <si>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</si>
  <si>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</si>
  <si>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</si>
  <si>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</si>
  <si>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</si>
  <si>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</si>
  <si>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</si>
  <si>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</si>
  <si>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</si>
  <si>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</si>
  <si>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</si>
  <si>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</si>
  <si>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</si>
  <si>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</si>
  <si>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</si>
  <si>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</si>
  <si>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</si>
  <si>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</si>
  <si>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</si>
  <si>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</si>
  <si>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</si>
  <si>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</si>
  <si>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</si>
  <si>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</si>
  <si>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</si>
  <si>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</si>
  <si>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</si>
  <si>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</si>
  <si>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</si>
  <si>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</si>
  <si>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</si>
  <si>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</si>
  <si>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</si>
  <si>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</si>
  <si>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</si>
  <si>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</si>
  <si>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</si>
  <si>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</si>
  <si>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</si>
  <si>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</si>
  <si>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</si>
  <si>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</si>
  <si>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</si>
  <si>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</si>
  <si>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</si>
  <si>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</si>
  <si>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</si>
  <si>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</si>
  <si>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</si>
  <si>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</si>
  <si>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</si>
  <si>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</si>
  <si>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</si>
  <si>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</si>
  <si>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</si>
  <si>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</si>
  <si>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</si>
  <si>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</si>
  <si>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</si>
  <si>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</si>
  <si>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</si>
  <si>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</si>
  <si>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</si>
  <si>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</si>
  <si>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</si>
  <si>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</si>
  <si>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</si>
  <si>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</si>
  <si>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</si>
  <si>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</si>
  <si>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</si>
  <si>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</si>
  <si>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</si>
  <si>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</si>
  <si>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</si>
  <si>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</si>
  <si>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</si>
  <si>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</si>
  <si>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</si>
  <si>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</si>
  <si>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</si>
  <si>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</si>
  <si>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</si>
  <si>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</si>
  <si>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</si>
  <si>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</si>
  <si>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</si>
  <si>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</si>
  <si>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</si>
  <si>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</si>
  <si>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</si>
  <si>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</si>
  <si>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</si>
  <si>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</si>
  <si>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</si>
  <si>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</si>
  <si>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</si>
  <si>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</si>
  <si>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</si>
  <si>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</si>
  <si>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</si>
  <si>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</si>
  <si>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</si>
  <si>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</si>
  <si>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</si>
  <si>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</si>
  <si>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</si>
  <si>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</si>
  <si>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</si>
  <si>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</si>
  <si>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</si>
  <si>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</si>
  <si>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</si>
  <si>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</si>
  <si>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</si>
  <si>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</si>
  <si>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</si>
  <si>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</si>
  <si>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</si>
  <si>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</si>
  <si>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</si>
  <si>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</si>
  <si>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</si>
  <si>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</si>
  <si>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</si>
  <si>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</si>
  <si>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</si>
  <si>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</si>
  <si>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</si>
  <si>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</si>
  <si>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</si>
  <si>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</si>
  <si>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</si>
  <si>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</si>
  <si>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</si>
  <si>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</si>
  <si>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</si>
  <si>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</si>
  <si>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</si>
  <si>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</si>
  <si>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</si>
  <si>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</si>
  <si>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</si>
  <si>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</si>
  <si>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</si>
  <si>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</si>
  <si>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</si>
  <si>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</si>
  <si>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</si>
  <si>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</si>
  <si>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</si>
  <si>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</si>
  <si>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</si>
  <si>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</si>
  <si>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</si>
  <si>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</si>
  <si>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</si>
  <si>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</si>
  <si>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</si>
  <si>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</si>
  <si>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</si>
  <si>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</si>
  <si>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</si>
  <si>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</si>
  <si>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</si>
  <si>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</si>
  <si>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</si>
  <si>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</si>
  <si>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</si>
  <si>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</si>
  <si>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</si>
  <si>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</si>
  <si>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</si>
  <si>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</si>
  <si>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</si>
  <si>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</si>
  <si>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</si>
  <si>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</si>
  <si>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</si>
  <si>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</si>
  <si>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</si>
  <si>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</si>
  <si>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</si>
  <si>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</si>
  <si>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</si>
  <si>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</si>
  <si>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</si>
  <si>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</si>
  <si>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</si>
  <si>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</si>
  <si>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</si>
  <si>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</si>
  <si>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</si>
  <si>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</si>
  <si>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</si>
  <si>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</si>
  <si>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</si>
  <si>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</si>
  <si>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</si>
  <si>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</si>
  <si>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</si>
  <si>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</si>
  <si>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</si>
  <si>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</si>
  <si>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</si>
  <si>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</si>
  <si>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</si>
  <si>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</si>
  <si>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</si>
  <si>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</si>
  <si>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</si>
  <si>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</si>
  <si>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</si>
  <si>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</si>
  <si>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</si>
  <si>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</si>
  <si>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</si>
  <si>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</si>
  <si>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</si>
  <si>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</si>
  <si>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</si>
  <si>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</si>
  <si>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</si>
  <si>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</si>
  <si>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</si>
  <si>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</si>
  <si>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</si>
  <si>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</si>
  <si>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</si>
  <si>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</si>
  <si>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</si>
  <si>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</si>
  <si>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</si>
  <si>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</si>
  <si>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</si>
  <si>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</si>
  <si>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</si>
  <si>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</si>
  <si>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</si>
  <si>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</si>
  <si>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</si>
  <si>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</si>
  <si>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</si>
  <si>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</si>
  <si>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</si>
  <si>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</si>
  <si>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</si>
  <si>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</si>
  <si>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</si>
  <si>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</si>
  <si>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</si>
  <si>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</si>
  <si>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</si>
  <si>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</si>
  <si>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</si>
  <si>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</si>
  <si>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</si>
  <si>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</si>
  <si>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</si>
  <si>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</si>
  <si>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</si>
  <si>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</si>
  <si>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</si>
  <si>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</si>
  <si>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</si>
  <si>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</si>
  <si>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</si>
  <si>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</si>
  <si>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</si>
  <si>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</si>
  <si>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</si>
  <si>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</si>
  <si>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</si>
  <si>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</si>
  <si>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</si>
  <si>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</si>
  <si>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</si>
  <si>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</si>
  <si>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</si>
  <si>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</si>
  <si>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</si>
  <si>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</si>
  <si>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</si>
  <si>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</si>
  <si>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</si>
  <si>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</si>
  <si>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</si>
  <si>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</si>
  <si>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</si>
  <si>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</si>
  <si>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</si>
  <si>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</si>
  <si>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</si>
  <si>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</si>
  <si>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</si>
  <si>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</si>
  <si>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</si>
  <si>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</si>
  <si>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</si>
  <si>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</si>
  <si>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</si>
  <si>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</si>
  <si>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</si>
  <si>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</si>
  <si>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</si>
  <si>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</si>
  <si>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</si>
  <si>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</si>
  <si>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</si>
  <si>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</si>
  <si>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</si>
  <si>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</si>
  <si>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</si>
  <si>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</si>
  <si>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</si>
  <si>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</si>
  <si>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</si>
  <si>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</si>
  <si>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</si>
  <si>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</si>
  <si>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</si>
  <si>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</si>
  <si>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</si>
  <si>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</si>
  <si>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</si>
  <si>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</si>
  <si>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</si>
  <si>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</si>
  <si>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</si>
  <si>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</si>
  <si>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</si>
  <si>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</si>
  <si>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</si>
  <si>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</si>
  <si>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</si>
  <si>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</si>
  <si>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</si>
  <si>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</si>
  <si>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</si>
  <si>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</si>
  <si>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</si>
  <si>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</si>
  <si>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</si>
  <si>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</si>
  <si>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</si>
  <si>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</si>
  <si>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</si>
  <si>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</si>
  <si>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</si>
  <si>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</si>
  <si>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</si>
  <si>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</si>
  <si>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</si>
  <si>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</si>
  <si>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</si>
  <si>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</si>
  <si>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</si>
  <si>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</si>
  <si>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</si>
  <si>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</si>
  <si>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</si>
  <si>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</si>
  <si>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</si>
  <si>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</si>
  <si>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</si>
  <si>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</si>
  <si>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</si>
  <si>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</si>
  <si>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</si>
  <si>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</si>
  <si>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</si>
  <si>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</si>
  <si>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</si>
  <si>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</si>
  <si>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</si>
  <si>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</si>
  <si>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</si>
  <si>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</si>
  <si>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</si>
  <si>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</si>
  <si>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</si>
  <si>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</si>
  <si>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</si>
  <si>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</si>
  <si>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</si>
  <si>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</si>
  <si>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</si>
  <si>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</si>
  <si>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</si>
  <si>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</si>
  <si>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</si>
  <si>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</si>
  <si>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</si>
  <si>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</si>
  <si>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</si>
  <si>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</si>
  <si>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</si>
  <si>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</si>
  <si>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</si>
  <si>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</si>
  <si>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</si>
  <si>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</si>
  <si>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</si>
  <si>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</si>
  <si>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</si>
  <si>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</si>
  <si>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</si>
  <si>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</si>
  <si>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</si>
  <si>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</si>
  <si>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</si>
  <si>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</si>
  <si>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</si>
  <si>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</si>
  <si>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</si>
  <si>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</si>
  <si>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</si>
  <si>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</si>
  <si>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</si>
  <si>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</si>
  <si>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</si>
  <si>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</si>
  <si>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</si>
  <si>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</si>
  <si>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</si>
  <si>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</si>
  <si>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</si>
  <si>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</si>
  <si>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</si>
  <si>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</si>
  <si>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</si>
  <si>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</si>
  <si>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</si>
  <si>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</si>
  <si>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</si>
  <si>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</si>
  <si>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</si>
  <si>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</si>
  <si>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</si>
  <si>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</si>
  <si>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</si>
  <si>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</si>
  <si>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</si>
  <si>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</si>
  <si>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</si>
  <si>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</si>
  <si>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</si>
  <si>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</si>
  <si>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</si>
  <si>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</si>
  <si>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</si>
  <si>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</si>
  <si>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</si>
  <si>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</si>
  <si>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</si>
  <si>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</si>
  <si>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</si>
  <si>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</si>
  <si>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</si>
  <si>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</si>
  <si>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</si>
  <si>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</si>
  <si>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</si>
  <si>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</si>
  <si>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</si>
  <si>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</si>
  <si>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</si>
  <si>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</si>
  <si>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</si>
  <si>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</si>
  <si>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</si>
  <si>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</si>
  <si>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</si>
  <si>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</si>
  <si>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</si>
  <si>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</si>
  <si>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</si>
  <si>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</si>
  <si>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</si>
  <si>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</si>
  <si>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</si>
  <si>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</si>
  <si>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</si>
  <si>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</si>
  <si>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</si>
  <si>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</si>
  <si>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</si>
  <si>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</si>
  <si>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</si>
  <si>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</si>
  <si>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</si>
  <si>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</si>
  <si>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</si>
  <si>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</si>
  <si>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</si>
  <si>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</si>
  <si>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</si>
  <si>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</si>
  <si>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</si>
  <si>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</si>
  <si>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</si>
  <si>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</si>
  <si>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</si>
  <si>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</si>
  <si>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</si>
  <si>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</si>
  <si>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</si>
  <si>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</si>
  <si>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</si>
  <si>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</si>
  <si>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</si>
  <si>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</si>
  <si>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</si>
  <si>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</si>
  <si>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</si>
  <si>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</si>
  <si>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</si>
  <si>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</si>
  <si>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</si>
  <si>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</si>
  <si>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</si>
  <si>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</si>
  <si>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</si>
  <si>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</si>
  <si>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</si>
  <si>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</si>
  <si>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</si>
  <si>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</si>
  <si>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</si>
  <si>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</si>
  <si>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</si>
  <si>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</si>
  <si>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</si>
  <si>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</si>
  <si>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</si>
  <si>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</si>
  <si>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</si>
  <si>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</si>
  <si>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</si>
  <si>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</si>
  <si>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</si>
  <si>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</si>
  <si>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</si>
  <si>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</si>
  <si>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</si>
  <si>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</si>
  <si>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</si>
  <si>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</si>
  <si>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</si>
  <si>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</si>
  <si>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</si>
  <si>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</si>
  <si>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</si>
  <si>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</si>
  <si>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</si>
  <si>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</si>
  <si>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</si>
  <si>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</si>
  <si>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</si>
  <si>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</si>
  <si>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</si>
  <si>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</si>
  <si>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</si>
  <si>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</si>
  <si>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</si>
  <si>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</si>
  <si>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</si>
  <si>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</si>
  <si>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</si>
  <si>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</si>
  <si>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</si>
  <si>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</si>
  <si>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</si>
  <si>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</si>
  <si>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</si>
  <si>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</si>
  <si>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</si>
  <si>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</si>
  <si>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</si>
  <si>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</si>
  <si>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</si>
  <si>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</si>
  <si>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</si>
  <si>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</si>
  <si>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</si>
  <si>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</si>
  <si>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</si>
  <si>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</si>
  <si>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</si>
  <si>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</si>
  <si>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</si>
  <si>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</si>
  <si>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</si>
  <si>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</si>
  <si>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</si>
  <si>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</si>
  <si>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</si>
  <si>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</si>
  <si>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</si>
  <si>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</si>
  <si>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</si>
  <si>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</si>
  <si>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</si>
  <si>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</si>
  <si>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</si>
  <si>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</si>
  <si>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</si>
  <si>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</si>
  <si>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</si>
  <si>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</si>
  <si>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</si>
  <si>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</si>
  <si>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</si>
  <si>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</si>
  <si>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</si>
  <si>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</si>
  <si>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</si>
  <si>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</si>
  <si>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</si>
  <si>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</si>
  <si>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</si>
  <si>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</si>
  <si>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</si>
  <si>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</si>
  <si>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</si>
  <si>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</si>
  <si>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</si>
  <si>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</si>
  <si>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</si>
  <si>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</si>
  <si>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</si>
  <si>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</si>
  <si>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</si>
  <si>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</si>
  <si>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</si>
  <si>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</si>
  <si>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</si>
  <si>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</si>
  <si>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</si>
  <si>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</si>
  <si>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</si>
  <si>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</si>
  <si>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</si>
  <si>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</si>
  <si>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</si>
  <si>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</si>
  <si>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</si>
  <si>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</si>
  <si>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</si>
  <si>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</si>
  <si>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</si>
  <si>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</si>
  <si>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</si>
  <si>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</si>
  <si>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</si>
  <si>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</si>
  <si>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</si>
  <si>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</si>
  <si>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</si>
  <si>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</si>
  <si>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</si>
  <si>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</si>
  <si>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</si>
  <si>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</si>
  <si>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</si>
  <si>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</si>
  <si>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</si>
  <si>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</si>
  <si>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</si>
  <si>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</si>
  <si>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</si>
  <si>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</si>
  <si>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</si>
  <si>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</si>
  <si>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</si>
  <si>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</si>
  <si>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</si>
  <si>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</si>
  <si>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</si>
  <si>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</si>
  <si>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</si>
  <si>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</si>
  <si>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</si>
  <si>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</si>
  <si>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</si>
  <si>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</si>
  <si>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</si>
  <si>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</si>
  <si>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</si>
  <si>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</si>
  <si>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</si>
  <si>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</si>
  <si>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</si>
  <si>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</si>
  <si>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</si>
  <si>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</si>
  <si>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</si>
  <si>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</si>
  <si>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</si>
  <si>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</si>
  <si>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</si>
  <si>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</si>
  <si>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</si>
  <si>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</si>
  <si>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</si>
  <si>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</si>
  <si>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</si>
  <si>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</si>
  <si>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</si>
  <si>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</si>
  <si>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</si>
  <si>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</si>
  <si>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</si>
  <si>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</si>
  <si>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</si>
  <si>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</si>
  <si>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</si>
  <si>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</si>
  <si>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</si>
  <si>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</si>
  <si>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</si>
  <si>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</si>
  <si>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</si>
  <si>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</si>
  <si>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</si>
  <si>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</si>
  <si>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</si>
  <si>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</si>
  <si>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</si>
  <si>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</si>
  <si>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</si>
  <si>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</si>
  <si>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</si>
  <si>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</si>
  <si>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</si>
  <si>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</si>
  <si>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</si>
  <si>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</si>
  <si>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</si>
  <si>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</si>
  <si>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</si>
  <si>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</si>
  <si>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</si>
  <si>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</si>
  <si>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</si>
  <si>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</si>
  <si>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</si>
  <si>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</si>
  <si>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</si>
  <si>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</si>
  <si>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</si>
  <si>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</si>
  <si>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</si>
  <si>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</si>
  <si>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</si>
  <si>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</si>
  <si>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</si>
  <si>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</si>
  <si>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</si>
  <si>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</si>
  <si>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</si>
  <si>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</si>
  <si>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</si>
  <si>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</si>
  <si>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</si>
  <si>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</si>
  <si>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</si>
  <si>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</si>
  <si>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</si>
  <si>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</si>
  <si>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</si>
  <si>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</si>
  <si>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</si>
  <si>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</si>
  <si>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</si>
  <si>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</si>
  <si>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</si>
  <si>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</si>
  <si>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</si>
  <si>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</si>
  <si>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</si>
  <si>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</si>
  <si>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</si>
  <si>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</si>
  <si>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</si>
  <si>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</si>
  <si>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</si>
  <si>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</si>
  <si>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</si>
  <si>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</si>
  <si>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</si>
  <si>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</si>
  <si>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</si>
  <si>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</si>
  <si>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</si>
  <si>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</si>
  <si>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</si>
  <si>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</si>
  <si>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</si>
  <si>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</si>
  <si>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</si>
  <si>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</si>
  <si>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</si>
  <si>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</si>
  <si>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</si>
  <si>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</si>
  <si>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</si>
  <si>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</si>
  <si>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</si>
  <si>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</si>
  <si>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</si>
  <si>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</si>
  <si>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</si>
  <si>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</si>
  <si>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</si>
  <si>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</si>
  <si>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</si>
  <si>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</si>
  <si>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</si>
  <si>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</si>
  <si>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</si>
  <si>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</si>
  <si>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</si>
  <si>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</si>
  <si>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</si>
  <si>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</si>
  <si>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</si>
  <si>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</si>
  <si>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</si>
  <si>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</si>
  <si>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</si>
  <si>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</si>
  <si>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</si>
  <si>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</si>
  <si>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</si>
  <si>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</si>
  <si>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</si>
  <si>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</si>
  <si>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</si>
  <si>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</si>
  <si>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</si>
  <si>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</si>
  <si>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</si>
  <si>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</si>
  <si>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</si>
  <si>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</si>
  <si>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</si>
  <si>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</si>
  <si>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</si>
  <si>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</si>
  <si>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</si>
  <si>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</si>
  <si>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</si>
  <si>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</si>
  <si>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</si>
  <si>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</si>
  <si>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</si>
  <si>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</si>
  <si>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</si>
  <si>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</si>
  <si>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</si>
  <si>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</si>
  <si>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</si>
  <si>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</si>
  <si>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</si>
  <si>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</si>
  <si>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</si>
  <si>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</si>
  <si>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</si>
  <si>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</si>
  <si>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</si>
  <si>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</si>
  <si>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</si>
  <si>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</si>
  <si>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</si>
  <si>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</si>
  <si>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</si>
  <si>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</si>
  <si>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</si>
  <si>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</si>
  <si>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</si>
  <si>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</si>
  <si>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</si>
  <si>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</si>
  <si>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</si>
  <si>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</si>
  <si>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</si>
  <si>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</si>
  <si>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</si>
  <si>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</si>
  <si>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</si>
  <si>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</si>
  <si>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</si>
  <si>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</si>
  <si>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</si>
  <si>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</si>
  <si>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</si>
  <si>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</si>
  <si>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</si>
  <si>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</si>
  <si>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</si>
  <si>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</si>
  <si>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</si>
  <si>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</si>
  <si>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</si>
  <si>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</si>
  <si>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</si>
  <si>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</si>
  <si>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</si>
  <si>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</si>
  <si>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</si>
  <si>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</si>
  <si>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</si>
  <si>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</si>
  <si>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</si>
  <si>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</si>
  <si>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</si>
  <si>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</si>
  <si>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</si>
  <si>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</si>
  <si>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</si>
  <si>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</si>
  <si>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</si>
  <si>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</si>
  <si>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</si>
  <si>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</si>
  <si>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</si>
  <si>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</si>
  <si>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</si>
  <si>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</si>
  <si>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</si>
  <si>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</si>
  <si>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</si>
  <si>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</si>
  <si>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</si>
  <si>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</si>
  <si>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</si>
  <si>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</si>
  <si>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</si>
  <si>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</si>
  <si>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</si>
  <si>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</si>
  <si>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</si>
  <si>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</si>
  <si>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</si>
  <si>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</si>
  <si>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</si>
  <si>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</si>
  <si>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</si>
  <si>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</si>
  <si>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</si>
  <si>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</si>
  <si>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</si>
  <si>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</si>
  <si>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</si>
  <si>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</si>
  <si>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</si>
  <si>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</si>
  <si>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</si>
  <si>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</si>
  <si>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</si>
  <si>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</si>
  <si>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</si>
  <si>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</si>
  <si>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</si>
  <si>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</si>
  <si>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</si>
  <si>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</si>
  <si>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</si>
  <si>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</si>
  <si>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</si>
  <si>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</si>
  <si>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</si>
  <si>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</si>
  <si>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</si>
  <si>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</si>
  <si>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</si>
  <si>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</si>
  <si>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</si>
  <si>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</si>
  <si>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</si>
  <si>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</si>
  <si>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</si>
  <si>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</si>
  <si>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</si>
  <si>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</si>
  <si>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</si>
  <si>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</si>
  <si>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</si>
  <si>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</si>
  <si>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</si>
  <si>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</si>
  <si>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</si>
  <si>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</si>
  <si>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</si>
  <si>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</si>
  <si>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</si>
  <si>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</si>
  <si>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</si>
  <si>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</si>
  <si>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</si>
  <si>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</si>
  <si>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</si>
  <si>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</si>
  <si>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</si>
  <si>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</si>
  <si>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</si>
  <si>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</si>
  <si>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</si>
  <si>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</si>
  <si>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</si>
  <si>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</si>
  <si>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</si>
  <si>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</si>
  <si>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</si>
  <si>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</si>
  <si>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</si>
  <si>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</si>
  <si>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</si>
  <si>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</si>
  <si>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</si>
  <si>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</si>
  <si>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</si>
  <si>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</si>
  <si>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</si>
  <si>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</si>
  <si>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</si>
  <si>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</si>
  <si>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</si>
  <si>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</si>
  <si>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</si>
  <si>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</si>
  <si>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</si>
  <si>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</si>
  <si>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</si>
  <si>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</si>
  <si>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</si>
  <si>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</si>
  <si>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</si>
  <si>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</si>
  <si>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</si>
  <si>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</si>
  <si>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</si>
  <si>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</si>
  <si>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</si>
  <si>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</si>
  <si>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</si>
  <si>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</si>
  <si>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</si>
  <si>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</si>
  <si>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</si>
  <si>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</si>
  <si>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</si>
  <si>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</si>
  <si>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</si>
  <si>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</si>
  <si>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</si>
  <si>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</si>
  <si>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</si>
  <si>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</si>
  <si>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</si>
  <si>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</si>
  <si>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</si>
  <si>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</si>
  <si>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</si>
  <si>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</si>
  <si>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</si>
  <si>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</si>
  <si>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</si>
  <si>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</si>
  <si>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</si>
  <si>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</si>
  <si>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</si>
  <si>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</si>
  <si>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</si>
  <si>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</si>
  <si>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</si>
  <si>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</si>
  <si>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</si>
  <si>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</si>
  <si>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</si>
  <si>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</si>
  <si>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</si>
  <si>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</si>
  <si>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</si>
  <si>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</si>
  <si>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</si>
  <si>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</si>
  <si>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</si>
  <si>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</si>
  <si>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</si>
  <si>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</si>
  <si>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</si>
  <si>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</si>
  <si>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</si>
  <si>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</si>
  <si>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</si>
  <si>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</si>
  <si>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</si>
  <si>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</si>
  <si>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</si>
  <si>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</si>
  <si>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</si>
  <si>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</si>
  <si>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</si>
  <si>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</si>
  <si>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</si>
  <si>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</si>
  <si>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</si>
  <si>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</si>
  <si>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</si>
  <si>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</si>
  <si>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</si>
  <si>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</si>
  <si>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</si>
  <si>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</si>
  <si>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</si>
  <si>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</si>
  <si>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</si>
  <si>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</si>
  <si>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</si>
  <si>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</si>
  <si>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</si>
  <si>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</si>
  <si>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</si>
  <si>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</si>
  <si>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</si>
  <si>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</si>
  <si>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</si>
  <si>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</si>
  <si>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</si>
  <si>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</si>
  <si>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</si>
  <si>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</si>
  <si>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</si>
  <si>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</si>
  <si>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</si>
  <si>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</si>
  <si>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</si>
  <si>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</si>
  <si>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</si>
  <si>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</si>
  <si>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</si>
  <si>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</si>
  <si>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</si>
  <si>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</si>
  <si>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</si>
  <si>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</si>
  <si>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</si>
  <si>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</si>
  <si>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</si>
  <si>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</si>
  <si>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</si>
  <si>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</si>
  <si>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</si>
  <si>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</si>
  <si>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</si>
  <si>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</si>
  <si>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</si>
  <si>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</si>
  <si>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</si>
  <si>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</si>
  <si>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</si>
  <si>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</si>
  <si>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</si>
  <si>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</si>
  <si>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</si>
  <si>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</si>
  <si>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</si>
  <si>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</si>
  <si>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</si>
  <si>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</si>
  <si>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</si>
  <si>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</si>
  <si>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</si>
  <si>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</si>
  <si>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</si>
  <si>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</si>
  <si>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</si>
  <si>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</si>
  <si>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</si>
  <si>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</si>
  <si>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</si>
  <si>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</si>
  <si>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</si>
  <si>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</si>
  <si>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</si>
  <si>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</si>
  <si>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</si>
  <si>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</si>
  <si>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</si>
  <si>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</si>
  <si>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</si>
  <si>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</si>
  <si>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</si>
  <si>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</si>
  <si>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</si>
  <si>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</si>
  <si>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</si>
  <si>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</si>
  <si>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</si>
  <si>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</si>
  <si>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</si>
  <si>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</si>
  <si>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</si>
  <si>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</si>
  <si>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</si>
  <si>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</si>
  <si>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</si>
  <si>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</si>
  <si>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</si>
  <si>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</si>
  <si>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</si>
  <si>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</si>
  <si>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</si>
  <si>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</si>
  <si>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</si>
  <si>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</si>
  <si>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</si>
  <si>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</si>
  <si>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</si>
  <si>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</si>
  <si>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</si>
  <si>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</si>
  <si>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</si>
  <si>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</si>
  <si>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</si>
  <si>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</si>
  <si>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</si>
  <si>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</si>
  <si>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</si>
  <si>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</si>
  <si>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</si>
  <si>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</si>
  <si>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</si>
  <si>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</si>
  <si>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</si>
  <si>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</si>
  <si>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</si>
  <si>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</si>
  <si>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</si>
  <si>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</si>
  <si>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</si>
  <si>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</si>
  <si>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</si>
  <si>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</si>
  <si>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</si>
  <si>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</si>
  <si>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</si>
  <si>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</si>
  <si>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</si>
  <si>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</si>
  <si>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</si>
  <si>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</si>
  <si>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</si>
  <si>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</si>
  <si>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</si>
  <si>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</si>
  <si>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</si>
  <si>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</si>
  <si>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</si>
  <si>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</si>
  <si>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</si>
  <si>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</si>
  <si>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</si>
  <si>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</si>
  <si>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</si>
  <si>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</si>
  <si>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</si>
  <si>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</si>
  <si>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</si>
  <si>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</si>
  <si>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</si>
  <si>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</si>
  <si>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</si>
  <si>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</si>
  <si>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</si>
  <si>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</si>
  <si>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</si>
  <si>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</si>
  <si>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</si>
  <si>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</si>
  <si>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</si>
  <si>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</si>
  <si>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</si>
  <si>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</si>
  <si>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</si>
  <si>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</si>
  <si>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</si>
  <si>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</si>
  <si>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</si>
  <si>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</si>
  <si>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</si>
  <si>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</si>
  <si>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</si>
  <si>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</si>
  <si>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</si>
  <si>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</si>
  <si>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</si>
  <si>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</si>
  <si>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</si>
  <si>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</si>
  <si>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</si>
  <si>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</si>
  <si>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</si>
  <si>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</si>
  <si>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</si>
  <si>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</si>
  <si>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</si>
  <si>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</si>
  <si>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</si>
  <si>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</si>
  <si>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</si>
  <si>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</si>
  <si>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</si>
  <si>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</si>
  <si>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</si>
  <si>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</si>
  <si>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</si>
  <si>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</si>
  <si>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</si>
  <si>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</si>
  <si>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</si>
  <si>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</si>
  <si>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</si>
  <si>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</si>
  <si>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</si>
  <si>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</si>
  <si>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</si>
  <si>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</si>
  <si>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</si>
  <si>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</si>
  <si>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</si>
  <si>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</si>
  <si>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</si>
  <si>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</si>
  <si>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</si>
  <si>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</si>
  <si>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</si>
  <si>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</si>
  <si>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</si>
  <si>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</si>
  <si>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</si>
  <si>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</si>
  <si>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</si>
  <si>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</si>
  <si>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</si>
  <si>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</si>
  <si>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</si>
  <si>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</si>
  <si>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</si>
  <si>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</si>
  <si>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</si>
  <si>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</si>
  <si>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</si>
  <si>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</si>
  <si>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</si>
  <si>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</si>
  <si>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</si>
  <si>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</si>
  <si>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</si>
  <si>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</si>
  <si>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</si>
  <si>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</si>
  <si>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</si>
  <si>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</si>
  <si>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</si>
  <si>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</si>
  <si>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</si>
  <si>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</si>
  <si>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</si>
  <si>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</si>
  <si>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</si>
  <si>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</si>
  <si>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</si>
  <si>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</si>
  <si>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</si>
  <si>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</si>
  <si>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</si>
  <si>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</si>
  <si>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</si>
  <si>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</si>
  <si>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</si>
  <si>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</si>
  <si>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</si>
  <si>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</si>
  <si>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</si>
  <si>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</si>
  <si>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</si>
  <si>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</si>
  <si>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</si>
  <si>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</si>
  <si>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</si>
  <si>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</si>
  <si>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</si>
  <si>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</si>
  <si>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</si>
  <si>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</si>
  <si>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</si>
  <si>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</si>
  <si>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</si>
  <si>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</si>
  <si>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</si>
  <si>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</si>
  <si>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</si>
  <si>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</si>
  <si>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</si>
  <si>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</si>
  <si>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</si>
  <si>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</si>
  <si>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</si>
  <si>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</si>
  <si>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</si>
  <si>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</si>
  <si>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</si>
  <si>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</si>
  <si>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</si>
  <si>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</si>
  <si>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</si>
  <si>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</si>
  <si>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</si>
  <si>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</si>
  <si>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</si>
  <si>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</si>
  <si>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</si>
  <si>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</si>
  <si>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</si>
  <si>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</si>
  <si>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</si>
  <si>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</si>
  <si>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</si>
  <si>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</si>
  <si>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</si>
  <si>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</si>
  <si>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</si>
  <si>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</si>
  <si>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</si>
  <si>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</si>
  <si>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</si>
  <si>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</si>
  <si>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</si>
  <si>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</si>
  <si>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</si>
  <si>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</si>
  <si>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</si>
  <si>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</si>
  <si>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</si>
  <si>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</si>
  <si>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</si>
  <si>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</si>
  <si>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</si>
  <si>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</si>
  <si>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</si>
  <si>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</si>
  <si>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</si>
  <si>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</si>
  <si>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</si>
  <si>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</si>
  <si>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</si>
  <si>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</si>
  <si>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</si>
  <si>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</si>
  <si>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</si>
  <si>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</si>
  <si>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</si>
  <si>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</si>
  <si>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</si>
  <si>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</si>
  <si>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</si>
  <si>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</si>
  <si>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</si>
  <si>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</si>
  <si>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</si>
  <si>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</si>
  <si>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</si>
  <si>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</si>
  <si>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</si>
  <si>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</si>
  <si>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</si>
  <si>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</si>
  <si>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</si>
  <si>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</si>
  <si>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</si>
  <si>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</si>
  <si>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</si>
  <si>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</si>
  <si>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</si>
  <si>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</si>
  <si>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</si>
  <si>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</si>
  <si>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</si>
  <si>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</si>
  <si>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</si>
  <si>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</si>
  <si>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</si>
  <si>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</si>
  <si>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</si>
  <si>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</si>
  <si>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</si>
  <si>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</si>
  <si>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</si>
  <si>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</si>
  <si>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</si>
  <si>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</si>
  <si>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</si>
  <si>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</si>
  <si>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</si>
  <si>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</si>
  <si>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</si>
  <si>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</si>
  <si>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</si>
  <si>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</si>
  <si>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</si>
  <si>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</si>
  <si>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</si>
  <si>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</si>
  <si>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</si>
  <si>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</si>
  <si>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</si>
  <si>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</si>
  <si>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</si>
  <si>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</si>
  <si>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</si>
  <si>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</si>
  <si>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</si>
  <si>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</si>
  <si>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</si>
  <si>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</si>
  <si>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</si>
  <si>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</si>
  <si>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</si>
  <si>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</si>
  <si>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</si>
  <si>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</si>
  <si>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</si>
  <si>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</si>
  <si>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</si>
  <si>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</si>
  <si>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</si>
  <si>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</si>
  <si>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</si>
  <si>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</si>
  <si>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</si>
  <si>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</si>
  <si>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</si>
  <si>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</si>
  <si>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</si>
  <si>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</si>
  <si>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</si>
  <si>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</si>
  <si>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</si>
  <si>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</si>
  <si>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</si>
  <si>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</si>
  <si>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</si>
  <si>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</si>
  <si>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</si>
  <si>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</si>
  <si>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</si>
  <si>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</si>
  <si>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</si>
  <si>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</si>
  <si>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</si>
  <si>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</si>
  <si>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</si>
  <si>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</si>
  <si>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</si>
  <si>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</si>
  <si>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</si>
  <si>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</si>
  <si>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</si>
  <si>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</si>
  <si>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</si>
  <si>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</si>
  <si>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</si>
  <si>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</si>
  <si>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</si>
  <si>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</si>
  <si>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</si>
  <si>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</si>
  <si>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</si>
  <si>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</si>
  <si>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</si>
  <si>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</si>
  <si>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</si>
  <si>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</si>
  <si>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</si>
  <si>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</si>
  <si>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</si>
  <si>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</si>
  <si>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</si>
  <si>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</si>
  <si>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</si>
  <si>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</si>
  <si>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</si>
  <si>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</si>
  <si>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</si>
  <si>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</si>
  <si>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</si>
  <si>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</si>
  <si>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</si>
  <si>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</si>
  <si>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</si>
  <si>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</si>
  <si>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</si>
  <si>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</si>
  <si>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</si>
  <si>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</si>
  <si>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</si>
  <si>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</si>
  <si>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</si>
  <si>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</si>
  <si>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</si>
  <si>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</si>
  <si>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</si>
  <si>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</si>
  <si>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</si>
  <si>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</si>
  <si>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</si>
  <si>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</si>
  <si>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</si>
  <si>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</si>
  <si>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</si>
  <si>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</si>
  <si>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</si>
  <si>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</si>
  <si>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</si>
  <si>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</si>
  <si>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</si>
  <si>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</si>
  <si>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</si>
  <si>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</si>
  <si>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</si>
  <si>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</si>
  <si>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</si>
  <si>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</si>
  <si>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</si>
  <si>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</si>
  <si>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</si>
  <si>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</si>
  <si>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</si>
  <si>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</si>
  <si>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</si>
  <si>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</si>
  <si>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</si>
  <si>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</si>
  <si>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</si>
  <si>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</si>
  <si>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</si>
  <si>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</si>
  <si>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</si>
  <si>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</si>
  <si>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</si>
  <si>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</si>
  <si>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</si>
  <si>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</si>
  <si>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</si>
  <si>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</si>
  <si>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</si>
  <si>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</si>
  <si>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</si>
  <si>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</si>
  <si>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</si>
  <si>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</si>
  <si>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</si>
  <si>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</si>
  <si>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</si>
  <si>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</si>
  <si>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</si>
  <si>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</si>
  <si>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</si>
  <si>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</si>
  <si>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</si>
  <si>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</si>
  <si>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</si>
  <si>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</si>
  <si>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</si>
  <si>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</si>
  <si>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</si>
  <si>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</si>
  <si>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</si>
  <si>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</si>
  <si>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</si>
  <si>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</si>
  <si>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</si>
  <si>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</si>
  <si>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</si>
  <si>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</si>
  <si>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</si>
  <si>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</si>
  <si>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</si>
  <si>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</si>
  <si>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</si>
  <si>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</si>
  <si>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</si>
  <si>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</si>
  <si>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</si>
  <si>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</si>
  <si>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</si>
  <si>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</si>
  <si>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</si>
  <si>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</si>
  <si>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</si>
  <si>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</si>
  <si>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</si>
  <si>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</si>
  <si>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</si>
  <si>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</si>
  <si>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</si>
  <si>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</si>
  <si>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</si>
  <si>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</si>
  <si>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</si>
  <si>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</si>
  <si>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</si>
  <si>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</si>
  <si>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</si>
  <si>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</si>
  <si>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</si>
  <si>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</si>
  <si>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</si>
  <si>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</si>
  <si>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</si>
  <si>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</si>
  <si>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</si>
  <si>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</si>
  <si>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</si>
  <si>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</si>
  <si>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</si>
  <si>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</si>
  <si>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</si>
  <si>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</si>
  <si>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</si>
  <si>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</si>
  <si>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</si>
  <si>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</si>
  <si>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</si>
  <si>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</si>
  <si>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</si>
  <si>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</si>
  <si>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</si>
  <si>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</si>
  <si>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</si>
  <si>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</si>
  <si>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</si>
  <si>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</si>
  <si>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</si>
  <si>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</si>
  <si>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</si>
  <si>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</si>
  <si>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</si>
  <si>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</si>
  <si>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</si>
  <si>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</si>
  <si>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</si>
  <si>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</si>
  <si>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</si>
  <si>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</si>
  <si>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</si>
  <si>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</si>
  <si>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</si>
  <si>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</si>
  <si>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</si>
  <si>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</si>
  <si>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</si>
  <si>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</si>
  <si>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</si>
  <si>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</si>
  <si>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</si>
  <si>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</si>
  <si>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</si>
  <si>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</si>
  <si>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</si>
  <si>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</si>
  <si>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</si>
  <si>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</si>
  <si>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</si>
  <si>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</si>
  <si>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</si>
  <si>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</si>
  <si>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</si>
  <si>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</si>
  <si>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</si>
  <si>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</si>
  <si>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</si>
  <si>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</si>
  <si>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</si>
  <si>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</si>
  <si>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</si>
  <si>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</si>
  <si>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</si>
  <si>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</si>
  <si>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</si>
  <si>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</si>
  <si>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</si>
  <si>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</si>
  <si>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</si>
  <si>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</si>
  <si>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</si>
  <si>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</si>
  <si>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</si>
  <si>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</si>
  <si>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</si>
  <si>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</si>
  <si>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</si>
  <si>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</si>
  <si>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</si>
  <si>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</si>
  <si>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</si>
  <si>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</si>
  <si>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</si>
  <si>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</si>
  <si>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</si>
  <si>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</si>
  <si>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</si>
  <si>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</si>
  <si>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</si>
  <si>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</si>
  <si>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</si>
  <si>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</si>
  <si>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</si>
  <si>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</si>
  <si>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</si>
  <si>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</si>
  <si>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</si>
  <si>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</si>
  <si>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</si>
  <si>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</si>
  <si>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</si>
  <si>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</si>
  <si>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</si>
  <si>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</si>
  <si>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</si>
  <si>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</si>
  <si>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</si>
  <si>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</si>
  <si>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</si>
  <si>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</si>
  <si>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</si>
  <si>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</si>
  <si>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</si>
  <si>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</si>
  <si>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</si>
  <si>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</si>
  <si>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</si>
  <si>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</si>
  <si>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</si>
  <si>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</si>
  <si>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</si>
  <si>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</si>
  <si>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</si>
  <si>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</si>
  <si>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</si>
  <si>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</si>
  <si>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</si>
  <si>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</si>
  <si>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</si>
  <si>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</si>
  <si>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</si>
  <si>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</si>
  <si>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</si>
  <si>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</si>
  <si>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</si>
  <si>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</si>
  <si>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</si>
  <si>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</si>
  <si>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</si>
  <si>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</si>
  <si>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</si>
  <si>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</si>
  <si>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</si>
  <si>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</si>
  <si>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</si>
  <si>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</si>
  <si>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</si>
  <si>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</si>
  <si>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</si>
  <si>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</si>
  <si>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</si>
  <si>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</si>
  <si>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</si>
  <si>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</si>
  <si>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</si>
  <si>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</si>
  <si>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</si>
  <si>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</si>
  <si>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</si>
  <si>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</si>
  <si>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</si>
  <si>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</si>
  <si>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</si>
  <si>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</si>
  <si>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</si>
  <si>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</si>
  <si>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</si>
  <si>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</si>
  <si>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</si>
  <si>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</si>
  <si>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</si>
  <si>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</si>
  <si>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</si>
  <si>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</si>
  <si>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</si>
  <si>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</si>
  <si>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</si>
  <si>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</si>
  <si>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</si>
  <si>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</si>
  <si>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</si>
  <si>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</si>
  <si>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</si>
  <si>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</si>
  <si>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</si>
  <si>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</si>
  <si>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</si>
  <si>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</si>
  <si>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</si>
  <si>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</si>
  <si>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</si>
  <si>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</si>
  <si>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</si>
  <si>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</si>
  <si>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</si>
  <si>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</si>
  <si>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</si>
  <si>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</si>
  <si>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</si>
  <si>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</si>
  <si>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</si>
  <si>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</si>
  <si>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</si>
  <si>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</si>
  <si>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</si>
  <si>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</si>
  <si>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</si>
  <si>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</si>
  <si>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</si>
  <si>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</si>
  <si>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</si>
  <si>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</si>
  <si>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</si>
  <si>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</si>
  <si>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</si>
  <si>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</si>
  <si>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</si>
  <si>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</si>
  <si>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</si>
  <si>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</si>
  <si>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</si>
  <si>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</si>
  <si>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</si>
  <si>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</si>
  <si>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</si>
  <si>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</si>
  <si>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</si>
  <si>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</si>
  <si>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</si>
  <si>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</si>
  <si>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</si>
  <si>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</si>
  <si>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</si>
  <si>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</si>
  <si>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</si>
  <si>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</si>
  <si>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</si>
  <si>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</si>
  <si>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</si>
  <si>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</si>
  <si>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</si>
  <si>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</si>
  <si>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</si>
  <si>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</si>
  <si>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</si>
  <si>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</si>
  <si>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</si>
  <si>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</si>
  <si>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</si>
  <si>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</si>
  <si>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</si>
  <si>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</si>
  <si>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</si>
  <si>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</si>
  <si>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</si>
  <si>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</si>
  <si>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</si>
  <si>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</si>
  <si>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</si>
  <si>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</si>
  <si>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</si>
  <si>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</si>
  <si>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</si>
  <si>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</si>
  <si>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</si>
  <si>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</si>
  <si>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</si>
  <si>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</si>
  <si>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</si>
  <si>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</si>
  <si>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</si>
  <si>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</si>
  <si>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</si>
  <si>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</si>
  <si>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</si>
  <si>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</si>
  <si>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</si>
  <si>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</si>
  <si>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</si>
  <si>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</si>
  <si>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</si>
  <si>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</si>
  <si>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</si>
  <si>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</si>
  <si>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</si>
  <si>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</si>
  <si>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</si>
  <si>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</si>
  <si>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</si>
  <si>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</si>
  <si>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</si>
  <si>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</si>
  <si>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</si>
  <si>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</si>
  <si>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</si>
  <si>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</si>
  <si>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</si>
  <si>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</si>
  <si>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</si>
  <si>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</si>
  <si>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</si>
  <si>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</si>
  <si>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</si>
  <si>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</si>
  <si>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</si>
  <si>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</si>
  <si>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</si>
  <si>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</si>
  <si>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</si>
  <si>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</si>
  <si>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</si>
  <si>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</si>
  <si>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</si>
  <si>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</si>
  <si>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</si>
  <si>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</si>
  <si>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</si>
  <si>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</si>
  <si>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</si>
  <si>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</si>
  <si>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</si>
  <si>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</si>
  <si>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</si>
  <si>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</si>
  <si>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</si>
  <si>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</si>
  <si>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</si>
  <si>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</si>
  <si>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</si>
  <si>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</si>
  <si>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</si>
  <si>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</si>
  <si>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</si>
  <si>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</si>
  <si>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</si>
  <si>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</si>
  <si>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</si>
  <si>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</si>
  <si>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</si>
  <si>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</si>
  <si>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</si>
  <si>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</si>
  <si>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</si>
  <si>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</si>
  <si>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</si>
  <si>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</si>
  <si>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</si>
  <si>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</si>
  <si>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</si>
  <si>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</si>
  <si>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</si>
  <si>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</si>
  <si>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</si>
  <si>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</si>
  <si>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</si>
  <si>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</si>
  <si>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</si>
  <si>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</si>
  <si>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</si>
  <si>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</si>
  <si>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</si>
  <si>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</si>
  <si>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</si>
  <si>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</si>
  <si>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</si>
  <si>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</si>
  <si>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</si>
  <si>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</si>
  <si>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</si>
  <si>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</si>
  <si>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</si>
  <si>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</si>
  <si>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</si>
  <si>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</si>
  <si>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</si>
  <si>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</si>
  <si>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</si>
  <si>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</si>
  <si>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</si>
  <si>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</si>
  <si>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</si>
  <si>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</si>
  <si>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</si>
  <si>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</si>
  <si>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</si>
  <si>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</si>
  <si>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</si>
  <si>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</si>
  <si>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</si>
  <si>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</si>
  <si>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</si>
  <si>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</si>
  <si>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</si>
  <si>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</si>
  <si>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</si>
  <si>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</si>
  <si>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</si>
  <si>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</si>
  <si>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</si>
  <si>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</si>
  <si>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</si>
  <si>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</si>
  <si>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</si>
  <si>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</si>
  <si>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</si>
  <si>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</si>
  <si>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</si>
  <si>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</si>
  <si>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</si>
  <si>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</si>
  <si>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</si>
  <si>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</si>
  <si>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</si>
  <si>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</si>
  <si>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</si>
  <si>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</si>
  <si>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</si>
  <si>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</si>
  <si>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</si>
  <si>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</si>
  <si>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</si>
  <si>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</si>
  <si>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</si>
  <si>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</si>
  <si>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</si>
  <si>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</si>
  <si>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</si>
  <si>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</si>
  <si>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</si>
  <si>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</si>
  <si>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</si>
  <si>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</si>
  <si>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</si>
  <si>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</si>
  <si>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</si>
  <si>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</si>
  <si>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</si>
  <si>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</si>
  <si>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</si>
  <si>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</si>
  <si>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</si>
  <si>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</si>
  <si>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</si>
  <si>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</si>
  <si>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</si>
  <si>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</si>
  <si>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</si>
  <si>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</si>
  <si>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</si>
  <si>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</si>
  <si>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</si>
  <si>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</si>
  <si>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</si>
  <si>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</si>
  <si>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</si>
  <si>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</si>
  <si>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</si>
  <si>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</si>
  <si>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</si>
  <si>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</si>
  <si>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</si>
  <si>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</si>
  <si>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</si>
  <si>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</si>
  <si>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</si>
  <si>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</si>
  <si>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</si>
  <si>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</si>
  <si>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</si>
  <si>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</si>
  <si>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</si>
  <si>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</si>
  <si>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</si>
  <si>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</si>
  <si>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</si>
  <si>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</si>
  <si>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</si>
  <si>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</si>
  <si>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</si>
  <si>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</si>
  <si>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</si>
  <si>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</si>
  <si>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</si>
  <si>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</si>
  <si>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</si>
  <si>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</si>
  <si>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</si>
  <si>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</si>
  <si>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</si>
  <si>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</si>
  <si>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</si>
  <si>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</si>
  <si>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</si>
  <si>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</si>
  <si>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</si>
  <si>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</si>
  <si>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</si>
  <si>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</si>
  <si>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</si>
  <si>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</si>
  <si>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</si>
  <si>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</si>
  <si>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</si>
  <si>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</si>
  <si>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</si>
  <si>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</si>
  <si>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</si>
  <si>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</si>
  <si>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</si>
  <si>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</si>
  <si>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</si>
  <si>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</si>
  <si>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</si>
  <si>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</si>
  <si>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</si>
  <si>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</si>
  <si>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</si>
  <si>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</si>
  <si>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</si>
  <si>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</si>
  <si>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</si>
  <si>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</si>
  <si>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</si>
  <si>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</si>
  <si>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</si>
  <si>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</si>
  <si>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</si>
  <si>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</si>
  <si>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</si>
  <si>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</si>
  <si>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</si>
  <si>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</si>
  <si>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</si>
  <si>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</si>
  <si>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</si>
  <si>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</si>
  <si>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</si>
  <si>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</si>
  <si>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</si>
  <si>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</si>
  <si>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</si>
  <si>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</si>
  <si>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</si>
  <si>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</si>
  <si>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</si>
  <si>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</si>
  <si>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</si>
  <si>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</si>
  <si>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</si>
  <si>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</si>
  <si>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</si>
  <si>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</si>
  <si>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</si>
  <si>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</si>
  <si>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</si>
  <si>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</si>
  <si>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</si>
  <si>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</si>
  <si>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</si>
  <si>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</si>
  <si>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</si>
  <si>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</si>
  <si>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</si>
  <si>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</si>
  <si>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</si>
  <si>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</si>
  <si>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</si>
  <si>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</si>
  <si>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</si>
  <si>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</si>
  <si>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</si>
  <si>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</si>
  <si>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</si>
  <si>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</si>
  <si>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</si>
  <si>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</si>
  <si>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</si>
  <si>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</si>
  <si>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</si>
  <si>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</si>
  <si>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</si>
  <si>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</si>
  <si>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</si>
  <si>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</si>
  <si>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</si>
  <si>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</si>
  <si>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</si>
  <si>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</si>
  <si>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</si>
  <si>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</si>
  <si>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</si>
  <si>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</si>
  <si>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</si>
  <si>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</si>
  <si>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</si>
  <si>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</si>
  <si>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</si>
  <si>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</si>
  <si>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</si>
  <si>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</si>
  <si>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</si>
  <si>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</si>
  <si>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</si>
  <si>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</si>
  <si>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</si>
  <si>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</si>
  <si>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</si>
  <si>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</si>
  <si>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</si>
  <si>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</si>
  <si>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</si>
  <si>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</si>
  <si>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</si>
  <si>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</si>
  <si>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</si>
  <si>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</si>
  <si>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</si>
  <si>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</si>
  <si>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</si>
  <si>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</si>
  <si>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</si>
  <si>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</si>
  <si>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</si>
  <si>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</si>
  <si>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</si>
  <si>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</si>
  <si>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</si>
  <si>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</si>
  <si>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</si>
  <si>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</si>
  <si>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</si>
  <si>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</si>
  <si>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</si>
  <si>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</si>
  <si>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</si>
  <si>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</si>
  <si>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</si>
  <si>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</si>
  <si>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</si>
  <si>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</si>
  <si>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</si>
  <si>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</si>
  <si>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</si>
  <si>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</si>
  <si>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</si>
  <si>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</si>
  <si>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</si>
  <si>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</si>
  <si>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</si>
  <si>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</si>
  <si>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</si>
  <si>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</si>
  <si>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</si>
  <si>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</si>
  <si>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</si>
  <si>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</si>
  <si>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</si>
  <si>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</si>
  <si>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</si>
  <si>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</si>
  <si>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</si>
  <si>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</si>
  <si>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</si>
  <si>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</si>
  <si>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</si>
  <si>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</si>
  <si>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</si>
  <si>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</si>
  <si>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</si>
  <si>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</si>
  <si>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</si>
  <si>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</si>
  <si>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</si>
  <si>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</si>
  <si>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</si>
  <si>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</si>
  <si>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</si>
  <si>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</si>
  <si>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</si>
  <si>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</si>
  <si>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</si>
  <si>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</si>
  <si>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</si>
  <si>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</si>
  <si>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</si>
  <si>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</si>
  <si>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</si>
  <si>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</si>
  <si>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</si>
  <si>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</si>
  <si>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</si>
  <si>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</si>
  <si>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</si>
  <si>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</si>
  <si>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</si>
  <si>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</si>
  <si>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</si>
  <si>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</si>
  <si>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</si>
  <si>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</si>
  <si>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</si>
  <si>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</si>
  <si>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</si>
  <si>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</si>
  <si>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</si>
  <si>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</si>
  <si>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</si>
  <si>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</si>
  <si>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</si>
  <si>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</si>
  <si>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</si>
  <si>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</si>
  <si>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</si>
  <si>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</si>
  <si>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</si>
  <si>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</si>
  <si>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</si>
  <si>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</si>
  <si>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</si>
  <si>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</si>
  <si>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</si>
  <si>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</si>
  <si>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</si>
  <si>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</si>
  <si>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</si>
  <si>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</si>
  <si>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</si>
  <si>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</si>
  <si>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</si>
  <si>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</si>
  <si>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</si>
  <si>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</si>
  <si>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</si>
  <si>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</si>
  <si>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</si>
  <si>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</si>
  <si>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</si>
  <si>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</si>
  <si>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</si>
  <si>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</si>
  <si>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</si>
  <si>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</si>
  <si>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</si>
  <si>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</si>
  <si>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</si>
  <si>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</si>
  <si>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</si>
  <si>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</si>
  <si>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</si>
  <si>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</si>
  <si>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</si>
  <si>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</si>
  <si>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</si>
  <si>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</si>
  <si>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</si>
  <si>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</si>
  <si>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</si>
  <si>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</si>
  <si>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</si>
  <si>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</si>
  <si>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</si>
  <si>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</si>
  <si>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</si>
  <si>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</si>
  <si>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</si>
  <si>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</si>
  <si>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</si>
  <si>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</si>
  <si>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</si>
  <si>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</si>
  <si>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</si>
  <si>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</si>
  <si>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</si>
  <si>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</si>
  <si>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</si>
  <si>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</si>
  <si>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</si>
  <si>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</si>
  <si>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</si>
  <si>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</si>
  <si>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</si>
  <si>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</si>
  <si>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</si>
  <si>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</si>
  <si>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</si>
  <si>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</si>
  <si>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</si>
  <si>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</si>
  <si>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</si>
  <si>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</si>
  <si>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</si>
  <si>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</si>
  <si>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</si>
  <si>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</si>
  <si>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</si>
  <si>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</si>
  <si>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</si>
  <si>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</si>
  <si>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</si>
  <si>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</si>
  <si>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</si>
  <si>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</si>
  <si>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</si>
  <si>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</si>
  <si>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</si>
  <si>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</si>
  <si>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</si>
  <si>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</si>
  <si>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</si>
  <si>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</si>
  <si>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</si>
  <si>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</si>
  <si>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</si>
  <si>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</si>
  <si>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</si>
  <si>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</si>
  <si>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</si>
  <si>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</si>
  <si>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</si>
  <si>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</si>
  <si>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</si>
  <si>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</si>
  <si>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</si>
  <si>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</si>
  <si>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</si>
  <si>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</si>
  <si>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</si>
  <si>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</si>
  <si>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</si>
  <si>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</si>
  <si>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</si>
  <si>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</si>
  <si>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</si>
  <si>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</si>
  <si>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</si>
  <si>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</si>
  <si>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</si>
  <si>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</si>
  <si>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</si>
  <si>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</si>
  <si>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</si>
  <si>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</si>
  <si>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</si>
  <si>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</si>
  <si>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</si>
  <si>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</si>
  <si>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</si>
  <si>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</si>
  <si>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</si>
  <si>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</si>
  <si>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</si>
  <si>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</si>
  <si>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</si>
  <si>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</si>
  <si>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</si>
  <si>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</si>
  <si>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</si>
  <si>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</si>
  <si>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</si>
  <si>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</si>
  <si>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</si>
  <si>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</si>
  <si>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</si>
  <si>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</si>
  <si>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</si>
  <si>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</si>
  <si>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</si>
  <si>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</si>
  <si>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</si>
  <si>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</si>
  <si>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</si>
  <si>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</si>
  <si>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</si>
  <si>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</si>
  <si>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</si>
  <si>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</si>
  <si>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</si>
  <si>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</si>
  <si>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</si>
  <si>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</si>
  <si>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</si>
  <si>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</si>
  <si>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</si>
  <si>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</si>
  <si>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</si>
  <si>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</si>
  <si>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</si>
  <si>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</si>
  <si>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</si>
  <si>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</si>
  <si>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</si>
  <si>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</si>
  <si>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</si>
  <si>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</si>
  <si>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</si>
  <si>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</si>
  <si>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</si>
  <si>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</si>
  <si>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</si>
  <si>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</si>
  <si>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</si>
  <si>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</si>
  <si>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</si>
  <si>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</si>
  <si>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</si>
  <si>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</si>
  <si>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</si>
  <si>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</si>
  <si>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</si>
  <si>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</si>
  <si>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</si>
  <si>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</si>
  <si>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</si>
  <si>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</si>
  <si>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</si>
  <si>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</si>
  <si>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</si>
  <si>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</si>
  <si>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</si>
  <si>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</si>
  <si>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</si>
  <si>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</si>
  <si>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</si>
  <si>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</si>
  <si>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</si>
  <si>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</si>
  <si>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</si>
  <si>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</si>
  <si>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</si>
  <si>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</si>
  <si>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</si>
  <si>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</si>
  <si>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</si>
  <si>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</si>
  <si>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</si>
  <si>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</si>
  <si>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</si>
  <si>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</si>
  <si>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</si>
  <si>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</si>
  <si>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</si>
  <si>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</si>
  <si>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</si>
  <si>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</si>
  <si>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</si>
  <si>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</si>
  <si>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</si>
  <si>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</si>
  <si>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</si>
  <si>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</si>
  <si>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</si>
  <si>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</si>
  <si>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</si>
  <si>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</si>
  <si>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</si>
  <si>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</si>
  <si>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</si>
  <si>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</si>
  <si>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</si>
  <si>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</si>
  <si>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</si>
  <si>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</si>
  <si>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</si>
  <si>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</si>
  <si>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</si>
  <si>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</si>
  <si>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</si>
  <si>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</si>
  <si>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</si>
  <si>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</si>
  <si>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</si>
  <si>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</si>
  <si>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</si>
  <si>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</si>
  <si>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</si>
  <si>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</si>
  <si>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</si>
  <si>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</si>
  <si>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</si>
  <si>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</si>
  <si>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</si>
  <si>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</si>
  <si>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</si>
  <si>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</si>
  <si>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</si>
  <si>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</si>
  <si>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</si>
  <si>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</si>
  <si>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</si>
  <si>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</si>
  <si>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</si>
  <si>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</si>
  <si>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</si>
  <si>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</si>
  <si>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</si>
  <si>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</si>
  <si>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</si>
  <si>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</si>
  <si>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</si>
  <si>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</si>
  <si>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</si>
  <si>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</si>
  <si>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</si>
  <si>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</si>
  <si>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</si>
  <si>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</si>
  <si>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</si>
  <si>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</si>
  <si>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</si>
  <si>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</si>
  <si>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</si>
  <si>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</si>
  <si>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</si>
  <si>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</si>
  <si>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</si>
  <si>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</si>
  <si>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</si>
  <si>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</si>
  <si>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</si>
  <si>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</si>
  <si>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</si>
  <si>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</si>
  <si>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</si>
  <si>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</si>
  <si>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</si>
  <si>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</si>
  <si>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</si>
  <si>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</si>
  <si>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</si>
  <si>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</si>
  <si>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</si>
  <si>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</si>
  <si>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</si>
  <si>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</si>
  <si>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</si>
  <si>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</si>
  <si>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</si>
  <si>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</si>
  <si>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</si>
  <si>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</si>
  <si>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</si>
  <si>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</si>
  <si>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</si>
  <si>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</si>
  <si>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</si>
  <si>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</si>
  <si>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</si>
  <si>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</si>
  <si>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</si>
  <si>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</si>
  <si>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</si>
  <si>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</si>
  <si>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</si>
  <si>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</si>
  <si>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</si>
  <si>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</si>
  <si>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</si>
  <si>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</si>
  <si>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</si>
  <si>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</si>
  <si>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</si>
  <si>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</si>
  <si>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</si>
  <si>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</si>
  <si>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</si>
  <si>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</si>
  <si>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</si>
  <si>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</si>
  <si>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</si>
  <si>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</si>
  <si>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</si>
  <si>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</si>
  <si>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</si>
  <si>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</si>
  <si>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</si>
  <si>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</si>
  <si>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</si>
  <si>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</si>
  <si>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</si>
  <si>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</si>
  <si>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</si>
  <si>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</si>
  <si>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</si>
  <si>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</si>
  <si>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</si>
  <si>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</si>
  <si>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</si>
  <si>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</si>
  <si>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</si>
  <si>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</si>
  <si>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</si>
  <si>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</si>
  <si>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</si>
  <si>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</si>
  <si>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</si>
  <si>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</si>
  <si>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</si>
  <si>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</si>
  <si>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</si>
  <si>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</si>
  <si>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</si>
  <si>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</si>
  <si>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</si>
  <si>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</si>
  <si>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</si>
  <si>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</si>
  <si>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</si>
  <si>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</si>
  <si>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</si>
  <si>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</si>
  <si>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</si>
  <si>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</si>
  <si>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</si>
  <si>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</si>
  <si>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</si>
  <si>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</si>
  <si>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</si>
  <si>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</si>
  <si>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</si>
  <si>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</si>
  <si>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</si>
  <si>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</si>
  <si>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</si>
  <si>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</si>
  <si>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</si>
  <si>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</si>
  <si>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</si>
  <si>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</si>
  <si>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</si>
  <si>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</si>
  <si>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</si>
  <si>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</si>
  <si>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</si>
  <si>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</si>
  <si>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</si>
  <si>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</si>
  <si>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</si>
  <si>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</si>
  <si>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</si>
  <si>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</si>
  <si>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</si>
  <si>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</si>
  <si>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</si>
  <si>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</si>
  <si>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</si>
  <si>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</si>
  <si>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</si>
  <si>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</si>
  <si>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</si>
  <si>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</si>
  <si>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</si>
  <si>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</si>
  <si>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</si>
  <si>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</si>
  <si>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</si>
  <si>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</si>
  <si>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</si>
  <si>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</si>
  <si>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</si>
  <si>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</si>
  <si>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</si>
  <si>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</si>
  <si>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</si>
  <si>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</si>
  <si>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</si>
  <si>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</si>
  <si>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</si>
  <si>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</si>
  <si>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</si>
  <si>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</si>
  <si>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</si>
  <si>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</si>
  <si>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</si>
  <si>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</si>
  <si>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</si>
  <si>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</si>
  <si>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</si>
  <si>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</si>
  <si>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</si>
  <si>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</si>
  <si>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</si>
  <si>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</si>
  <si>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</si>
  <si>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</si>
  <si>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</si>
  <si>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</si>
  <si>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</si>
  <si>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</si>
  <si>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</si>
  <si>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</si>
  <si>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</si>
  <si>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</si>
  <si>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</si>
  <si>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</si>
  <si>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</si>
  <si>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</si>
  <si>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</si>
  <si>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</si>
  <si>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</si>
  <si>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</si>
  <si>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</si>
  <si>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</si>
  <si>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</si>
  <si>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</si>
  <si>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</si>
  <si>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</si>
  <si>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</si>
  <si>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</si>
  <si>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</si>
  <si>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</si>
  <si>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</si>
  <si>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</si>
  <si>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</si>
  <si>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</si>
  <si>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</si>
  <si>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</si>
  <si>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</si>
  <si>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</si>
  <si>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</si>
  <si>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</si>
  <si>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</si>
  <si>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</si>
  <si>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</si>
  <si>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</si>
  <si>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</si>
  <si>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</si>
  <si>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</si>
  <si>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</si>
  <si>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</si>
  <si>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</si>
  <si>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</si>
  <si>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</si>
  <si>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</si>
  <si>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</si>
  <si>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</si>
  <si>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</si>
  <si>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</si>
  <si>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</si>
  <si>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</si>
  <si>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</si>
  <si>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</si>
  <si>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</si>
  <si>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</si>
  <si>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</si>
  <si>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</si>
  <si>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</si>
  <si>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</si>
  <si>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</si>
  <si>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</si>
  <si>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</si>
  <si>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</si>
  <si>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</si>
  <si>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</si>
  <si>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</si>
  <si>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</si>
  <si>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</si>
  <si>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</si>
  <si>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</si>
  <si>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</si>
  <si>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</si>
  <si>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</si>
  <si>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</si>
  <si>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</si>
  <si>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</si>
  <si>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</si>
  <si>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</si>
  <si>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</si>
  <si>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</si>
  <si>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</si>
  <si>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</si>
  <si>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</si>
  <si>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</si>
  <si>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</si>
  <si>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</si>
  <si>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</si>
  <si>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</si>
  <si>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</si>
  <si>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</si>
  <si>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</si>
  <si>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</si>
  <si>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</si>
  <si>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</si>
  <si>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</si>
  <si>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</si>
  <si>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</si>
  <si>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</si>
  <si>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</si>
  <si>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</si>
  <si>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</si>
  <si>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</si>
  <si>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</si>
  <si>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</si>
  <si>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</si>
  <si>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</si>
  <si>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</si>
  <si>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</si>
  <si>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</si>
  <si>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</si>
  <si>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</si>
  <si>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</si>
  <si>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</si>
  <si>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</si>
  <si>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</si>
  <si>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</si>
  <si>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</si>
  <si>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</si>
  <si>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</si>
  <si>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</si>
  <si>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</si>
  <si>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</si>
  <si>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</si>
  <si>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</si>
  <si>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</si>
  <si>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</si>
  <si>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</si>
  <si>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</si>
  <si>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</si>
  <si>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</si>
  <si>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</si>
  <si>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</si>
  <si>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</si>
  <si>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</si>
  <si>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</si>
  <si>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</si>
  <si>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</si>
  <si>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</si>
  <si>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</si>
  <si>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</si>
  <si>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</si>
  <si>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</si>
  <si>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</si>
  <si>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</si>
  <si>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</si>
  <si>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</si>
  <si>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</si>
  <si>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</si>
  <si>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</si>
  <si>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</si>
  <si>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</si>
  <si>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</si>
  <si>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</si>
  <si>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</si>
  <si>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</si>
  <si>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</si>
  <si>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</si>
  <si>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</si>
  <si>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</si>
  <si>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</si>
  <si>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</si>
  <si>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</si>
  <si>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</si>
  <si>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</si>
  <si>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</si>
  <si>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</si>
  <si>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</si>
  <si>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</si>
  <si>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</si>
  <si>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</si>
  <si>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</si>
  <si>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</si>
  <si>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</si>
  <si>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</si>
  <si>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</si>
  <si>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</si>
  <si>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</si>
  <si>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</si>
  <si>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</si>
  <si>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</si>
  <si>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</si>
  <si>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</si>
  <si>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</si>
  <si>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</si>
  <si>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</si>
  <si>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</si>
  <si>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</si>
  <si>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</si>
  <si>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</si>
  <si>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</si>
  <si>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</si>
  <si>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</si>
  <si>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</si>
  <si>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</si>
  <si>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</si>
  <si>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</si>
  <si>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</si>
  <si>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</si>
  <si>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</si>
  <si>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</si>
  <si>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</si>
  <si>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</si>
  <si>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</si>
  <si>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</si>
  <si>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</si>
  <si>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</si>
  <si>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</si>
  <si>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</si>
  <si>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</si>
  <si>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</si>
  <si>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</si>
  <si>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</si>
  <si>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</si>
  <si>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</si>
  <si>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</si>
  <si>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</si>
  <si>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</si>
  <si>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</si>
  <si>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</si>
  <si>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</si>
  <si>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</si>
  <si>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</si>
  <si>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</si>
  <si>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</si>
  <si>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</si>
  <si>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</si>
  <si>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</si>
  <si>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</si>
  <si>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</si>
  <si>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</si>
  <si>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</si>
  <si>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</si>
  <si>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</si>
  <si>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</si>
  <si>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</si>
  <si>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</si>
  <si>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</si>
  <si>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</si>
  <si>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</si>
  <si>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</si>
  <si>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</si>
  <si>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</si>
  <si>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</si>
  <si>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</si>
  <si>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</si>
  <si>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</si>
  <si>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</si>
  <si>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</si>
  <si>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</si>
  <si>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</si>
  <si>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</si>
  <si>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</si>
  <si>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</si>
  <si>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</si>
  <si>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</si>
  <si>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</si>
  <si>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</si>
  <si>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</si>
  <si>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</si>
  <si>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</si>
  <si>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</si>
  <si>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</si>
  <si>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</si>
  <si>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</si>
  <si>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</si>
  <si>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</si>
  <si>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</si>
  <si>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</si>
  <si>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</si>
  <si>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</si>
  <si>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</si>
  <si>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</si>
  <si>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</si>
  <si>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</si>
  <si>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</si>
  <si>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</si>
  <si>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</si>
  <si>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</si>
  <si>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</si>
  <si>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</si>
  <si>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</si>
  <si>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</si>
  <si>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</si>
  <si>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</si>
  <si>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</si>
  <si>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</si>
  <si>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</si>
  <si>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</si>
  <si>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</si>
  <si>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</si>
  <si>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</si>
  <si>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</si>
  <si>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</si>
  <si>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</si>
  <si>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</si>
  <si>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</si>
  <si>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</si>
  <si>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</si>
  <si>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</si>
  <si>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</si>
  <si>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</si>
  <si>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</si>
  <si>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</si>
  <si>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</si>
  <si>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</si>
  <si>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</si>
  <si>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</si>
  <si>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</si>
  <si>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</si>
  <si>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</si>
  <si>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</si>
  <si>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</si>
  <si>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</si>
  <si>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</si>
  <si>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</si>
  <si>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</si>
  <si>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</si>
  <si>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</si>
  <si>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</si>
  <si>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</si>
  <si>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</si>
  <si>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</si>
  <si>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</si>
  <si>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</si>
  <si>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</si>
  <si>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</si>
  <si>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</si>
  <si>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</si>
  <si>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</si>
  <si>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</si>
  <si>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</si>
  <si>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</si>
  <si>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</si>
  <si>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</si>
  <si>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</si>
  <si>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</si>
  <si>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</si>
  <si>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</si>
  <si>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</si>
  <si>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</si>
  <si>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</si>
  <si>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</si>
  <si>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</si>
  <si>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</si>
  <si>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</si>
  <si>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</si>
  <si>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</si>
  <si>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</si>
  <si>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</si>
  <si>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</si>
  <si>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</si>
  <si>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</si>
  <si>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</si>
  <si>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</si>
  <si>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</si>
  <si>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</si>
  <si>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</si>
  <si>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</si>
  <si>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</si>
  <si>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</si>
  <si>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</si>
  <si>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</si>
  <si>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</si>
  <si>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</si>
  <si>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</si>
  <si>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</si>
  <si>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</si>
  <si>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</si>
  <si>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</si>
  <si>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</si>
  <si>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</si>
  <si>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</si>
  <si>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</si>
  <si>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</si>
  <si>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</si>
  <si>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</si>
  <si>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</si>
  <si>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</si>
  <si>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</si>
  <si>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</si>
  <si>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</si>
  <si>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</si>
  <si>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</si>
  <si>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</si>
  <si>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</si>
  <si>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</si>
  <si>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</si>
  <si>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</si>
  <si>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</si>
  <si>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</si>
  <si>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</si>
  <si>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</si>
  <si>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</si>
  <si>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</si>
  <si>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</si>
  <si>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</si>
  <si>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</si>
  <si>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</si>
  <si>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</si>
  <si>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</si>
  <si>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</si>
  <si>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</si>
  <si>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</si>
  <si>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</si>
  <si>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</si>
  <si>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</si>
  <si>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</si>
  <si>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</si>
  <si>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</si>
  <si>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</si>
  <si>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</si>
  <si>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</si>
  <si>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</si>
  <si>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</si>
  <si>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</si>
  <si>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</si>
  <si>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</si>
  <si>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</si>
  <si>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</si>
  <si>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</si>
  <si>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</si>
  <si>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</si>
  <si>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</si>
  <si>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</si>
  <si>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</si>
  <si>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</si>
  <si>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</si>
  <si>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</si>
  <si>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</si>
  <si>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</si>
  <si>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</si>
  <si>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</si>
  <si>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</si>
  <si>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</si>
  <si>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</si>
  <si>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</si>
  <si>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</si>
  <si>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</si>
  <si>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</si>
  <si>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</si>
  <si>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</si>
  <si>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</si>
  <si>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</si>
  <si>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</si>
  <si>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</si>
  <si>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</si>
  <si>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</si>
  <si>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</si>
  <si>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</si>
  <si>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</si>
  <si>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</si>
  <si>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</si>
  <si>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</si>
  <si>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</si>
  <si>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</si>
  <si>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</si>
  <si>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</si>
  <si>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</si>
  <si>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</si>
  <si>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</si>
  <si>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</si>
  <si>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</si>
  <si>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</si>
  <si>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</si>
  <si>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</si>
  <si>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</si>
  <si>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</si>
  <si>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</si>
  <si>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</si>
  <si>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</si>
  <si>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</si>
  <si>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</si>
  <si>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</si>
  <si>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</si>
  <si>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</si>
  <si>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</si>
  <si>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</si>
  <si>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</si>
  <si>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</si>
  <si>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</si>
  <si>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</si>
  <si>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</si>
  <si>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</si>
  <si>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</si>
  <si>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</si>
  <si>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</si>
  <si>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</si>
  <si>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</si>
  <si>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</si>
  <si>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</si>
  <si>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</si>
  <si>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</si>
  <si>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</si>
  <si>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</si>
  <si>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</si>
  <si>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</si>
  <si>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</si>
  <si>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</si>
  <si>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</si>
  <si>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</si>
  <si>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</si>
  <si>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</si>
  <si>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</si>
  <si>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</si>
  <si>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</si>
  <si>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</si>
  <si>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</si>
  <si>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</si>
  <si>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</si>
  <si>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</si>
  <si>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</si>
  <si>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</si>
  <si>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</si>
  <si>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</si>
  <si>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</si>
  <si>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</si>
  <si>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</si>
  <si>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</si>
  <si>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</si>
  <si>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</si>
  <si>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</si>
  <si>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</si>
  <si>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</si>
  <si>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</si>
  <si>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</si>
  <si>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</si>
  <si>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</si>
  <si>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</si>
  <si>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</si>
  <si>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</si>
  <si>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</si>
  <si>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</si>
  <si>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</si>
  <si>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</si>
  <si>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</si>
  <si>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</si>
  <si>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</si>
  <si>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</si>
  <si>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</si>
  <si>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</si>
  <si>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</si>
  <si>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</si>
  <si>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</si>
  <si>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</si>
  <si>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</si>
  <si>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</si>
  <si>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</si>
  <si>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</si>
  <si>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</si>
  <si>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</si>
  <si>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</si>
  <si>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</si>
  <si>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</si>
  <si>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</si>
  <si>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</si>
  <si>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</si>
  <si>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</si>
  <si>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</si>
  <si>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</si>
  <si>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</si>
  <si>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</si>
  <si>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</si>
  <si>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</si>
  <si>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</si>
  <si>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</si>
  <si>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</si>
  <si>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</si>
  <si>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</si>
  <si>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</si>
  <si>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</si>
  <si>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</si>
  <si>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</si>
  <si>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</si>
  <si>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</si>
  <si>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</si>
  <si>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</si>
  <si>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</si>
  <si>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</si>
  <si>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</si>
  <si>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</si>
  <si>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</si>
  <si>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</si>
  <si>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</si>
  <si>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</si>
  <si>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</si>
  <si>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</si>
  <si>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</si>
  <si>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</si>
  <si>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</si>
  <si>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</si>
  <si>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</si>
  <si>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</si>
  <si>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</si>
  <si>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</si>
  <si>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</si>
  <si>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</si>
  <si>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</si>
  <si>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</si>
  <si>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</si>
  <si>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</si>
  <si>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</si>
  <si>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</si>
  <si>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</si>
  <si>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</si>
  <si>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</si>
  <si>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</si>
  <si>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</si>
  <si>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</si>
  <si>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</si>
  <si>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</si>
  <si>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</si>
  <si>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</si>
  <si>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</si>
  <si>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</si>
  <si>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</si>
  <si>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</si>
  <si>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</si>
  <si>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</si>
  <si>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</si>
  <si>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</si>
  <si>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</si>
  <si>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</si>
  <si>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</si>
  <si>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</si>
  <si>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</si>
  <si>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</si>
  <si>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</si>
  <si>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</si>
  <si>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</si>
  <si>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</si>
  <si>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</si>
  <si>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</si>
  <si>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</si>
  <si>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</si>
  <si>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</si>
  <si>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</si>
  <si>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</si>
  <si>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</si>
  <si>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</si>
  <si>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</si>
  <si>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</si>
  <si>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</si>
  <si>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</si>
  <si>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</si>
  <si>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</si>
  <si>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</si>
  <si>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</si>
  <si>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</si>
  <si>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</si>
  <si>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</si>
  <si>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</si>
  <si>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</si>
  <si>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</si>
  <si>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</si>
  <si>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</si>
  <si>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</si>
  <si>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</si>
  <si>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</si>
  <si>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</si>
  <si>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</si>
  <si>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</si>
  <si>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</si>
  <si>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</si>
  <si>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</si>
  <si>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</si>
  <si>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</si>
  <si>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</si>
  <si>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</si>
  <si>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</si>
  <si>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</si>
  <si>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</si>
  <si>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</si>
  <si>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</si>
  <si>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</si>
  <si>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</si>
  <si>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</si>
  <si>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</si>
  <si>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</si>
  <si>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</si>
  <si>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</si>
  <si>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</si>
  <si>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</si>
  <si>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</si>
  <si>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</si>
  <si>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</si>
  <si>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</si>
  <si>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</si>
  <si>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</si>
  <si>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</si>
  <si>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</si>
  <si>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</si>
  <si>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</si>
  <si>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</si>
  <si>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</si>
  <si>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</si>
  <si>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</si>
  <si>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</si>
  <si>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</si>
  <si>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</si>
  <si>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</si>
  <si>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</si>
  <si>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</si>
  <si>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</si>
  <si>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</si>
  <si>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</si>
  <si>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</si>
  <si>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</si>
  <si>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</si>
  <si>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</si>
  <si>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</si>
  <si>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</si>
  <si>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</si>
  <si>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</si>
  <si>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</si>
  <si>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</si>
  <si>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</si>
  <si>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</si>
  <si>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</si>
  <si>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</si>
  <si>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</si>
  <si>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</si>
  <si>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</si>
  <si>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</si>
  <si>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</si>
  <si>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</si>
  <si>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</si>
  <si>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</si>
  <si>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</si>
  <si>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</si>
  <si>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</si>
  <si>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</si>
  <si>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</si>
  <si>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</si>
  <si>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</si>
  <si>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</si>
  <si>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</si>
  <si>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</si>
  <si>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</si>
  <si>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</si>
  <si>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</si>
  <si>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</si>
  <si>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</si>
  <si>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</si>
  <si>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</si>
  <si>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</si>
  <si>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</si>
  <si>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</si>
  <si>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</si>
  <si>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</si>
  <si>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</si>
  <si>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</si>
  <si>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</si>
  <si>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</si>
  <si>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</si>
  <si>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</si>
  <si>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</si>
  <si>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</si>
  <si>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</si>
  <si>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</si>
  <si>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</si>
  <si>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</si>
  <si>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</si>
  <si>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</si>
  <si>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</si>
  <si>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</si>
  <si>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</si>
  <si>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</si>
  <si>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</si>
  <si>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</si>
  <si>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</si>
  <si>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</si>
  <si>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</si>
  <si>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</si>
  <si>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</si>
  <si>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</si>
  <si>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</si>
  <si>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</si>
  <si>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</si>
  <si>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</si>
  <si>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</si>
  <si>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</si>
  <si>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</si>
  <si>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</si>
  <si>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</si>
  <si>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</si>
  <si>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</si>
  <si>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</si>
  <si>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</si>
  <si>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</si>
  <si>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</si>
  <si>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</si>
  <si>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</si>
  <si>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</si>
  <si>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</si>
  <si>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</si>
  <si>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</si>
  <si>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</si>
  <si>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</si>
  <si>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</si>
  <si>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</si>
  <si>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</si>
  <si>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</si>
  <si>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</si>
  <si>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</si>
  <si>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</si>
  <si>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</si>
  <si>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</si>
  <si>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</si>
  <si>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</si>
  <si>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</si>
  <si>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</si>
  <si>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</si>
  <si>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</si>
  <si>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</si>
  <si>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</si>
  <si>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</si>
  <si>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</si>
  <si>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</si>
  <si>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</si>
  <si>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</si>
  <si>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</si>
  <si>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</si>
  <si>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</si>
  <si>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</si>
  <si>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</si>
  <si>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</si>
  <si>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</si>
  <si>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</si>
  <si>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</si>
  <si>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</si>
  <si>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</si>
  <si>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</si>
  <si>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</si>
  <si>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</si>
  <si>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</si>
  <si>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</si>
  <si>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</si>
  <si>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</si>
  <si>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</si>
  <si>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</si>
  <si>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</si>
  <si>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</si>
  <si>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</si>
  <si>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</si>
  <si>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</si>
  <si>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</si>
  <si>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</si>
  <si>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</si>
  <si>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</si>
  <si>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</si>
  <si>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</si>
  <si>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</si>
  <si>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</si>
  <si>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</si>
  <si>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</si>
  <si>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</si>
  <si>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</si>
  <si>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</si>
  <si>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</si>
  <si>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</si>
  <si>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</si>
  <si>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</si>
  <si>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</si>
  <si>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</si>
  <si>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</si>
  <si>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</si>
  <si>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</si>
  <si>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</si>
  <si>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</si>
  <si>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</si>
  <si>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</si>
  <si>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</si>
  <si>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</si>
  <si>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</si>
  <si>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</si>
  <si>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</si>
  <si>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</si>
  <si>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</si>
  <si>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</si>
  <si>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</si>
  <si>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</si>
  <si>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</si>
  <si>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</si>
  <si>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</si>
  <si>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</si>
  <si>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</si>
  <si>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</si>
  <si>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</si>
  <si>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</si>
  <si>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</si>
  <si>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</si>
  <si>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</si>
  <si>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</si>
  <si>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</si>
  <si>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</si>
  <si>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</si>
  <si>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</si>
  <si>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</si>
  <si>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</si>
  <si>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</si>
  <si>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</si>
  <si>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</si>
  <si>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</si>
  <si>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</si>
  <si>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</si>
  <si>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</si>
  <si>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</si>
  <si>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</si>
  <si>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</si>
  <si>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</si>
  <si>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</si>
  <si>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</si>
  <si>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</si>
  <si>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</si>
  <si>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</si>
  <si>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</si>
  <si>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</si>
  <si>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</si>
  <si>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</si>
  <si>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</si>
  <si>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</si>
  <si>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</si>
  <si>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</si>
  <si>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</si>
  <si>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</si>
  <si>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</si>
  <si>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</si>
  <si>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</si>
  <si>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</si>
  <si>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</si>
  <si>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</si>
  <si>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</si>
  <si>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</si>
  <si>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</si>
  <si>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</si>
  <si>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</si>
  <si>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</si>
  <si>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</si>
  <si>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</si>
  <si>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</si>
  <si>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</si>
  <si>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</si>
  <si>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</si>
  <si>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</si>
  <si>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</si>
  <si>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</si>
  <si>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</si>
  <si>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</si>
  <si>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</si>
  <si>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</si>
  <si>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</si>
  <si>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</si>
  <si>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</si>
  <si>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</si>
  <si>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</si>
  <si>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</si>
  <si>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</si>
  <si>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</si>
  <si>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</si>
  <si>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</si>
  <si>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</si>
  <si>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</si>
  <si>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</si>
  <si>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</si>
  <si>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</si>
  <si>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</si>
  <si>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</si>
  <si>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</si>
  <si>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</si>
  <si>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</si>
  <si>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</si>
  <si>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</si>
  <si>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</si>
  <si>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</si>
  <si>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</si>
  <si>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</si>
  <si>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</si>
  <si>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</si>
  <si>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</si>
  <si>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</si>
  <si>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</si>
  <si>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</si>
  <si>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</si>
  <si>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</si>
  <si>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</si>
  <si>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</si>
  <si>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</si>
  <si>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</si>
  <si>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</si>
  <si>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</si>
  <si>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</si>
  <si>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</si>
  <si>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</si>
  <si>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</si>
  <si>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</si>
  <si>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</si>
  <si>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</si>
  <si>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</si>
  <si>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</si>
  <si>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</si>
  <si>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</si>
  <si>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</si>
  <si>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</si>
  <si>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</si>
  <si>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</si>
  <si>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</si>
  <si>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</si>
  <si>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</si>
  <si>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</si>
  <si>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</si>
  <si>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</si>
  <si>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</si>
  <si>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</si>
  <si>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</si>
  <si>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</si>
  <si>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</si>
  <si>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</si>
  <si>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</si>
  <si>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</si>
  <si>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</si>
  <si>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</si>
  <si>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</si>
  <si>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</si>
  <si>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</si>
  <si>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</si>
  <si>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</si>
  <si>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</si>
  <si>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</si>
  <si>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</si>
  <si>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</si>
  <si>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</si>
  <si>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</si>
  <si>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</si>
  <si>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</si>
  <si>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</si>
  <si>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</si>
  <si>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</si>
  <si>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</si>
  <si>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</si>
  <si>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</si>
  <si>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</si>
  <si>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</si>
  <si>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</si>
  <si>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</si>
  <si>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</si>
  <si>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</si>
  <si>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</si>
  <si>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</si>
  <si>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</si>
  <si>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</si>
  <si>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</si>
  <si>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</si>
  <si>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</si>
  <si>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</si>
  <si>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</si>
  <si>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</si>
  <si>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</si>
  <si>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</si>
  <si>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</si>
  <si>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</si>
  <si>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</si>
  <si>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</si>
  <si>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</si>
  <si>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</si>
  <si>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</si>
  <si>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</si>
  <si>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</si>
  <si>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</si>
  <si>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</si>
  <si>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</si>
  <si>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</si>
  <si>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</si>
  <si>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</si>
  <si>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</si>
  <si>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</si>
  <si>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</si>
  <si>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</si>
  <si>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</si>
  <si>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</si>
  <si>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</si>
  <si>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</si>
  <si>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</si>
  <si>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</si>
  <si>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</si>
  <si>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</si>
  <si>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</si>
  <si>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</si>
  <si>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</si>
  <si>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</si>
  <si>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</si>
  <si>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</si>
  <si>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</si>
  <si>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</si>
  <si>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</si>
  <si>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</si>
  <si>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</si>
  <si>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</si>
  <si>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</si>
  <si>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</si>
  <si>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</si>
  <si>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</si>
  <si>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</si>
  <si>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</si>
  <si>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</si>
  <si>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</si>
  <si>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</si>
  <si>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</si>
  <si>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</si>
  <si>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</si>
  <si>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</si>
  <si>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</si>
  <si>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</si>
  <si>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</si>
  <si>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</si>
  <si>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</si>
  <si>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</si>
  <si>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</si>
  <si>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</si>
  <si>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</si>
  <si>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</si>
  <si>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</si>
  <si>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</si>
  <si>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</si>
  <si>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</si>
  <si>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</si>
  <si>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</si>
  <si>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</si>
  <si>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</si>
  <si>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</si>
  <si>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</si>
  <si>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</si>
  <si>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</si>
  <si>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</si>
  <si>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</si>
  <si>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</si>
  <si>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</si>
  <si>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</si>
  <si>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</si>
  <si>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</si>
  <si>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</si>
  <si>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</si>
  <si>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</si>
  <si>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</si>
  <si>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</si>
  <si>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</si>
  <si>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</si>
  <si>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</si>
  <si>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</si>
  <si>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</si>
  <si>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</si>
  <si>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</si>
  <si>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</si>
  <si>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</si>
  <si>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</si>
  <si>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</si>
  <si>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</si>
  <si>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</si>
  <si>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</si>
  <si>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</si>
  <si>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</si>
  <si>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</si>
  <si>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</si>
  <si>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</si>
  <si>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</si>
  <si>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</si>
  <si>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</si>
  <si>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</si>
  <si>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</si>
  <si>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</si>
  <si>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</si>
  <si>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</si>
  <si>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</si>
  <si>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</si>
  <si>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</si>
  <si>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</si>
  <si>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</si>
  <si>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</si>
  <si>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</si>
  <si>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</si>
  <si>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</si>
  <si>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</si>
  <si>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</si>
  <si>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</si>
  <si>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</si>
  <si>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</si>
  <si>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</si>
  <si>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</si>
  <si>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</si>
  <si>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</si>
  <si>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</si>
  <si>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</si>
  <si>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</si>
  <si>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</si>
  <si>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</si>
  <si>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</si>
  <si>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</si>
  <si>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</si>
  <si>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</si>
  <si>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</si>
  <si>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</si>
  <si>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</si>
  <si>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</si>
  <si>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</si>
  <si>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</si>
  <si>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</si>
  <si>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</si>
  <si>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</si>
  <si>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</si>
  <si>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</si>
  <si>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</si>
  <si>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</si>
  <si>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</si>
  <si>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</si>
  <si>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</si>
  <si>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</si>
  <si>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</si>
  <si>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</si>
  <si>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</si>
  <si>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</si>
  <si>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</si>
  <si>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</si>
  <si>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</si>
  <si>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</si>
  <si>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</si>
  <si>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</si>
  <si>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</si>
  <si>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</si>
  <si>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</si>
  <si>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</si>
  <si>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</si>
  <si>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</si>
  <si>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</si>
  <si>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</si>
  <si>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</si>
  <si>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</si>
  <si>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</si>
  <si>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</si>
  <si>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</si>
  <si>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</si>
  <si>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</si>
  <si>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</si>
  <si>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</si>
  <si>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</si>
  <si>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</si>
  <si>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</si>
  <si>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</si>
  <si>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</si>
  <si>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</si>
  <si>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</si>
  <si>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</si>
  <si>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</si>
  <si>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</si>
  <si>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</si>
  <si>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</si>
  <si>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</si>
  <si>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</si>
  <si>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</si>
  <si>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</si>
  <si>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</si>
  <si>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</si>
  <si>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</si>
  <si>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</si>
  <si>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</si>
  <si>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</si>
  <si>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</si>
  <si>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</si>
  <si>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</si>
  <si>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</si>
  <si>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</si>
  <si>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</si>
  <si>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</si>
  <si>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</si>
  <si>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</si>
  <si>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</si>
  <si>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</si>
  <si>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</si>
  <si>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</si>
  <si>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</si>
  <si>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</si>
  <si>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</si>
  <si>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</si>
  <si>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</si>
  <si>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</si>
  <si>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</si>
  <si>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</si>
  <si>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</si>
  <si>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</si>
  <si>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</si>
  <si>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</si>
  <si>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</si>
  <si>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</si>
  <si>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</si>
  <si>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</si>
  <si>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</si>
  <si>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</si>
  <si>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</si>
  <si>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</si>
  <si>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</si>
  <si>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</si>
  <si>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</si>
  <si>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</si>
  <si>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</si>
  <si>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</si>
  <si>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</si>
  <si>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</si>
  <si>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</si>
  <si>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</si>
  <si>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</si>
  <si>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</si>
  <si>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</si>
  <si>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</si>
  <si>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</si>
  <si>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</si>
  <si>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</si>
  <si>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</si>
  <si>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</si>
  <si>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</si>
  <si>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</si>
  <si>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</si>
  <si>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</si>
  <si>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</si>
  <si>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</si>
  <si>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</si>
  <si>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</si>
  <si>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</si>
  <si>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</si>
  <si>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</si>
  <si>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</si>
  <si>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</si>
  <si>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</si>
  <si>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</si>
  <si>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</si>
  <si>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</si>
  <si>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</si>
  <si>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</si>
  <si>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</si>
  <si>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</si>
  <si>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</si>
  <si>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</si>
  <si>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</si>
  <si>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</si>
  <si>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</si>
  <si>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</si>
  <si>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</si>
  <si>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</si>
  <si>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</si>
  <si>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</si>
  <si>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</si>
  <si>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</si>
  <si>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</si>
  <si>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</si>
  <si>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</si>
  <si>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</si>
  <si>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</si>
  <si>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</si>
  <si>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</si>
  <si>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</si>
  <si>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</si>
  <si>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</si>
  <si>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</si>
  <si>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</si>
  <si>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</si>
  <si>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</si>
  <si>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</si>
  <si>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</si>
  <si>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</si>
  <si>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</si>
  <si>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</si>
  <si>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</si>
  <si>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</si>
  <si>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</si>
  <si>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</si>
  <si>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</si>
  <si>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</si>
  <si>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</si>
  <si>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</si>
  <si>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</si>
  <si>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</si>
  <si>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</si>
  <si>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</si>
  <si>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</si>
  <si>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</si>
  <si>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</si>
  <si>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</si>
  <si>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</si>
  <si>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</si>
  <si>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</si>
  <si>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</si>
  <si>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</si>
  <si>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</si>
  <si>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</si>
  <si>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</si>
  <si>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</si>
  <si>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</si>
  <si>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</si>
  <si>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</si>
  <si>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</si>
  <si>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</si>
  <si>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</si>
  <si>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</si>
  <si>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</si>
  <si>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</si>
  <si>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</si>
  <si>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</si>
  <si>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</si>
  <si>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</si>
  <si>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</si>
  <si>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</si>
  <si>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</si>
  <si>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</si>
  <si>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</si>
  <si>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</si>
  <si>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</si>
  <si>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</si>
  <si>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</si>
  <si>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</si>
  <si>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</si>
  <si>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</si>
  <si>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</si>
  <si>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</si>
  <si>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</si>
  <si>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</si>
  <si>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</si>
  <si>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</si>
  <si>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</si>
  <si>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</si>
  <si>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</si>
  <si>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</si>
  <si>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</si>
  <si>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</si>
  <si>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</si>
  <si>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</si>
  <si>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</si>
  <si>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</si>
  <si>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</si>
  <si>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</si>
  <si>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</si>
  <si>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</si>
  <si>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</si>
  <si>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</si>
  <si>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</si>
  <si>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</si>
  <si>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</si>
  <si>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</si>
  <si>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</si>
  <si>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</si>
  <si>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</si>
  <si>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</si>
  <si>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</si>
  <si>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</si>
  <si>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</si>
  <si>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</si>
  <si>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</si>
  <si>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</si>
  <si>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</si>
  <si>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</si>
  <si>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</si>
  <si>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</si>
  <si>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</si>
  <si>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</si>
  <si>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</si>
  <si>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</si>
  <si>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</si>
  <si>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</si>
  <si>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</si>
  <si>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</si>
  <si>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</si>
  <si>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</si>
  <si>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</si>
  <si>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</si>
  <si>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</si>
  <si>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</si>
  <si>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</si>
  <si>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</si>
  <si>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</si>
  <si>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</si>
  <si>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</si>
  <si>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</si>
  <si>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</si>
  <si>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</si>
  <si>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</si>
  <si>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</si>
  <si>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</si>
  <si>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</si>
  <si>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</si>
  <si>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</si>
  <si>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</si>
  <si>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</si>
  <si>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</si>
  <si>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</si>
  <si>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</si>
  <si>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</si>
  <si>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</si>
  <si>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</si>
  <si>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</si>
  <si>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</si>
  <si>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</si>
  <si>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</si>
  <si>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</si>
  <si>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</si>
  <si>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</si>
  <si>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</si>
  <si>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</si>
  <si>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</si>
  <si>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</si>
  <si>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</si>
  <si>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</si>
  <si>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</si>
  <si>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</si>
  <si>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</si>
  <si>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</si>
  <si>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</si>
  <si>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</si>
  <si>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</si>
  <si>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</si>
  <si>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</si>
  <si>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</si>
  <si>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</si>
  <si>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</si>
  <si>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</si>
  <si>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</si>
  <si>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</si>
  <si>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</si>
  <si>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</si>
  <si>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</si>
  <si>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</si>
  <si>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</si>
  <si>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</si>
  <si>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</si>
  <si>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</si>
  <si>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</si>
  <si>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</si>
  <si>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</si>
  <si>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</si>
  <si>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</si>
  <si>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</si>
  <si>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</si>
  <si>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</si>
  <si>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</si>
  <si>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</si>
  <si>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</si>
  <si>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</si>
  <si>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</si>
  <si>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</si>
  <si>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</si>
  <si>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</si>
  <si>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</si>
  <si>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</si>
  <si>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</si>
  <si>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</si>
  <si>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</si>
  <si>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</si>
  <si>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</si>
  <si>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</si>
  <si>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</si>
  <si>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</si>
  <si>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</si>
  <si>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</si>
  <si>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</si>
  <si>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</si>
  <si>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</si>
  <si>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</si>
  <si>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</si>
  <si>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</si>
  <si>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</si>
  <si>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</si>
  <si>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</si>
  <si>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</si>
  <si>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</si>
  <si>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</si>
  <si>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</si>
  <si>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</si>
  <si>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</si>
  <si>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</si>
  <si>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</si>
  <si>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</si>
  <si>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</si>
  <si>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</si>
  <si>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</si>
  <si>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</si>
  <si>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</si>
  <si>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</si>
  <si>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</si>
  <si>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</si>
  <si>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</si>
  <si>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</si>
  <si>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</si>
  <si>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</si>
  <si>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</si>
  <si>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</si>
  <si>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</si>
  <si>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</si>
  <si>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</si>
  <si>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</si>
  <si>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</si>
  <si>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</si>
  <si>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</si>
  <si>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</si>
  <si>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</si>
  <si>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</si>
  <si>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</si>
  <si>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</si>
  <si>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</si>
  <si>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</si>
  <si>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</si>
  <si>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</si>
  <si>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</si>
  <si>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</si>
  <si>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</si>
  <si>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</si>
  <si>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</si>
  <si>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</si>
  <si>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</si>
  <si>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</si>
  <si>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</si>
  <si>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</si>
  <si>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</si>
  <si>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</si>
  <si>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</si>
  <si>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</si>
  <si>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</si>
  <si>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</si>
  <si>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</si>
  <si>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</si>
  <si>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</si>
  <si>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</si>
  <si>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</si>
  <si>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</si>
  <si>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</si>
  <si>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</si>
  <si>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</si>
  <si>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</si>
  <si>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</si>
  <si>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</si>
  <si>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</si>
  <si>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</si>
  <si>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</si>
  <si>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</si>
  <si>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</si>
  <si>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</si>
  <si>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</si>
  <si>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</si>
  <si>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</si>
  <si>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</si>
  <si>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</si>
  <si>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</si>
  <si>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</si>
  <si>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</si>
  <si>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</si>
  <si>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</si>
  <si>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</si>
  <si>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</si>
  <si>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</si>
  <si>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</si>
  <si>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</si>
  <si>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</si>
  <si>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</si>
  <si>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</si>
  <si>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</si>
  <si>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</si>
  <si>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</si>
  <si>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</si>
  <si>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</si>
  <si>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</si>
  <si>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</si>
  <si>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</si>
  <si>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</si>
  <si>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</si>
  <si>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</si>
  <si>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</si>
  <si>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</si>
  <si>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</si>
  <si>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</si>
  <si>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</si>
  <si>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</si>
  <si>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</si>
  <si>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</si>
  <si>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</si>
  <si>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</si>
  <si>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</si>
  <si>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</si>
  <si>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</si>
  <si>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</si>
  <si>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</si>
  <si>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</si>
  <si>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</si>
  <si>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</si>
  <si>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</si>
  <si>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</si>
  <si>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</si>
  <si>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</si>
  <si>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</si>
  <si>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</si>
  <si>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</si>
  <si>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</si>
  <si>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</si>
  <si>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</si>
  <si>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</si>
  <si>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</si>
  <si>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</si>
  <si>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</si>
  <si>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</si>
  <si>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</si>
  <si>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</si>
  <si>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</si>
  <si>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</si>
  <si>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</si>
  <si>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</si>
  <si>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</si>
  <si>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</si>
  <si>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</si>
  <si>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</si>
  <si>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</si>
  <si>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</si>
  <si>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</si>
  <si>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</si>
  <si>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</si>
  <si>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</si>
  <si>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</si>
  <si>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</si>
  <si>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</si>
  <si>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</si>
  <si>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</si>
  <si>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</si>
  <si>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</si>
  <si>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</si>
  <si>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</si>
  <si>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</si>
  <si>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</si>
  <si>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</si>
  <si>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</si>
  <si>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</si>
  <si>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</si>
  <si>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</si>
  <si>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</si>
  <si>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</si>
  <si>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</si>
  <si>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</si>
  <si>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</si>
  <si>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</si>
  <si>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</si>
  <si>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</si>
  <si>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</si>
  <si>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</si>
  <si>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</si>
  <si>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</si>
  <si>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</si>
  <si>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</si>
  <si>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</si>
  <si>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</si>
  <si>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</si>
  <si>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</si>
  <si>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</si>
  <si>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</si>
  <si>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</si>
  <si>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</si>
  <si>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</si>
  <si>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</si>
  <si>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</si>
  <si>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</si>
  <si>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</si>
  <si>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</si>
  <si>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</si>
  <si>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</si>
  <si>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</si>
  <si>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</si>
  <si>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</si>
  <si>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</si>
  <si>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</si>
  <si>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</si>
  <si>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</si>
  <si>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</si>
  <si>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</si>
  <si>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</si>
  <si>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</si>
  <si>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</si>
  <si>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</si>
  <si>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</si>
  <si>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</si>
  <si>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</si>
  <si>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</si>
  <si>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</si>
  <si>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</si>
  <si>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</si>
  <si>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</si>
  <si>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</si>
  <si>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</si>
  <si>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</si>
  <si>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</si>
  <si>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</si>
  <si>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</si>
  <si>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</si>
  <si>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</si>
  <si>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</si>
  <si>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</si>
  <si>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</si>
  <si>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</si>
  <si>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</si>
  <si>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</si>
  <si>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</si>
  <si>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</si>
  <si>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</si>
  <si>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</si>
  <si>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</si>
  <si>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</si>
  <si>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</si>
  <si>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</si>
  <si>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</si>
  <si>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</si>
  <si>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</si>
  <si>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</si>
  <si>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</si>
  <si>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</si>
  <si>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</si>
  <si>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</si>
  <si>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</si>
  <si>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</si>
  <si>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</si>
  <si>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</si>
  <si>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</si>
  <si>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</si>
  <si>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</si>
  <si>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</si>
  <si>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</si>
  <si>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</si>
  <si>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</si>
  <si>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</si>
  <si>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</si>
  <si>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</si>
  <si>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</si>
  <si>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</si>
  <si>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</si>
  <si>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</si>
  <si>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</si>
  <si>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</si>
  <si>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</si>
  <si>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</si>
  <si>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</si>
  <si>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</si>
  <si>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</si>
  <si>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</si>
  <si>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</si>
  <si>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</si>
  <si>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</si>
  <si>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</si>
  <si>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</si>
  <si>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</si>
  <si>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</si>
  <si>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</si>
  <si>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</si>
  <si>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</si>
  <si>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</si>
  <si>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</si>
  <si>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</si>
  <si>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</si>
  <si>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</si>
  <si>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</si>
  <si>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</si>
  <si>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</si>
  <si>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</si>
  <si>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</si>
  <si>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</si>
  <si>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</si>
  <si>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</si>
  <si>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</si>
  <si>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</si>
  <si>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</si>
  <si>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</si>
  <si>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</si>
  <si>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</si>
  <si>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</si>
  <si>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</si>
  <si>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</si>
  <si>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</si>
  <si>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</si>
  <si>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</si>
  <si>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</si>
  <si>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</si>
  <si>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</si>
  <si>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</si>
  <si>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</si>
  <si>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</si>
  <si>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</si>
  <si>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</si>
  <si>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</si>
  <si>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</si>
  <si>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</si>
  <si>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</si>
  <si>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</si>
  <si>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</si>
  <si>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</si>
  <si>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</si>
  <si>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</si>
  <si>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</si>
  <si>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</si>
  <si>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</si>
  <si>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</si>
  <si>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</si>
  <si>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</si>
  <si>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</si>
  <si>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</si>
  <si>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</si>
  <si>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</si>
  <si>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</si>
  <si>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</si>
  <si>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</si>
  <si>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</si>
  <si>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</si>
  <si>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</si>
  <si>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</si>
  <si>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</si>
  <si>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</si>
  <si>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</si>
  <si>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</si>
  <si>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</si>
  <si>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</si>
  <si>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</si>
  <si>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</si>
  <si>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</si>
  <si>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</si>
  <si>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</si>
  <si>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</si>
  <si>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</si>
  <si>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</si>
  <si>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</si>
  <si>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</si>
  <si>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</si>
  <si>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</si>
  <si>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</si>
  <si>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</si>
  <si>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</si>
  <si>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</si>
  <si>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</si>
  <si>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</si>
  <si>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</si>
  <si>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</si>
  <si>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</si>
  <si>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</si>
  <si>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</si>
  <si>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</si>
  <si>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</si>
  <si>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</si>
  <si>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</si>
  <si>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</si>
  <si>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</si>
  <si>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</si>
  <si>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</si>
  <si>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</si>
  <si>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</si>
  <si>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</si>
  <si>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</si>
  <si>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</si>
  <si>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</si>
  <si>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</si>
  <si>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</si>
  <si>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</si>
  <si>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</si>
  <si>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</si>
  <si>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</si>
  <si>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</si>
  <si>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</si>
  <si>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</si>
  <si>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</si>
  <si>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</si>
  <si>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</si>
  <si>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</si>
  <si>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</si>
  <si>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</si>
  <si>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</si>
  <si>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</si>
  <si>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</si>
  <si>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</si>
  <si>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</si>
  <si>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</si>
  <si>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</si>
  <si>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</si>
  <si>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</si>
  <si>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</si>
  <si>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</si>
  <si>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</si>
  <si>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</si>
  <si>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</si>
  <si>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</si>
  <si>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</si>
  <si>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</si>
  <si>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</si>
  <si>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</si>
  <si>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</si>
  <si>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</si>
  <si>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</si>
  <si>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</si>
  <si>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</si>
  <si>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</si>
  <si>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</si>
  <si>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</si>
  <si>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</si>
  <si>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</si>
  <si>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</si>
  <si>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</si>
  <si>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</si>
  <si>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</si>
  <si>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</si>
  <si>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</si>
  <si>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</si>
  <si>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</si>
  <si>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</si>
  <si>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</si>
  <si>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</si>
  <si>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</si>
  <si>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</si>
  <si>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</si>
  <si>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</si>
  <si>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</si>
  <si>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</si>
  <si>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</si>
  <si>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</si>
  <si>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</si>
  <si>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</si>
  <si>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</si>
  <si>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</si>
  <si>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</si>
  <si>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</si>
  <si>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</si>
  <si>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</si>
  <si>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</si>
  <si>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</si>
  <si>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</si>
  <si>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</si>
  <si>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</si>
  <si>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</si>
  <si>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</si>
  <si>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</si>
  <si>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</si>
  <si>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</si>
  <si>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</si>
  <si>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</si>
  <si>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</si>
  <si>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</si>
  <si>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</si>
  <si>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</si>
  <si>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</si>
  <si>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</si>
  <si>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</si>
  <si>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</si>
  <si>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</si>
  <si>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</si>
  <si>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</si>
  <si>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</si>
  <si>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</si>
  <si>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</si>
  <si>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</si>
  <si>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</si>
  <si>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</si>
  <si>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</si>
  <si>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</si>
  <si>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</si>
  <si>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</si>
  <si>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</si>
  <si>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</si>
  <si>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</si>
  <si>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</si>
  <si>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</si>
  <si>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</si>
  <si>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</si>
  <si>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</si>
  <si>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</si>
  <si>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</si>
  <si>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</si>
  <si>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</si>
  <si>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</si>
  <si>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</si>
  <si>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</si>
  <si>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</si>
  <si>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</si>
  <si>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</si>
  <si>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</si>
  <si>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</si>
  <si>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</si>
  <si>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</si>
  <si>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</si>
  <si>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</si>
  <si>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</si>
  <si>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</si>
  <si>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</si>
  <si>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</si>
  <si>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</si>
  <si>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</si>
  <si>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</si>
  <si>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</si>
  <si>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</si>
  <si>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</si>
  <si>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</si>
  <si>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</si>
  <si>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</si>
  <si>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</si>
  <si>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</si>
  <si>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</si>
  <si>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</si>
  <si>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</si>
  <si>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</si>
  <si>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</si>
  <si>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</si>
  <si>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</si>
  <si>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</si>
  <si>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</si>
  <si>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</si>
  <si>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</si>
  <si>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</si>
  <si>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</si>
  <si>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</si>
  <si>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</si>
  <si>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</si>
  <si>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</si>
  <si>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</si>
  <si>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</si>
  <si>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</si>
  <si>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</si>
  <si>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</si>
  <si>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</si>
  <si>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</si>
  <si>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</si>
  <si>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</si>
  <si>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</si>
  <si>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</si>
  <si>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</si>
  <si>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</si>
  <si>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</si>
  <si>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</si>
  <si>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</si>
  <si>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</si>
  <si>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</si>
  <si>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</si>
  <si>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</si>
  <si>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</si>
  <si>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</si>
  <si>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</si>
  <si>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</si>
  <si>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</si>
  <si>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</si>
  <si>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</si>
  <si>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</si>
  <si>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</si>
  <si>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</si>
  <si>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</si>
  <si>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</si>
  <si>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</si>
  <si>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</si>
  <si>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</si>
  <si>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</si>
  <si>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</si>
  <si>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</si>
  <si>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</si>
  <si>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</si>
  <si>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</si>
  <si>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</si>
  <si>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</si>
  <si>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</si>
  <si>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</si>
  <si>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</si>
  <si>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</si>
  <si>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</si>
  <si>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</si>
  <si>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</si>
  <si>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</si>
  <si>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</si>
  <si>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</si>
  <si>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</si>
  <si>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</si>
  <si>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</si>
  <si>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</si>
  <si>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</si>
  <si>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</si>
  <si>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</si>
  <si>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</si>
  <si>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</si>
  <si>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</si>
  <si>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</si>
  <si>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</si>
  <si>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</si>
  <si>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</si>
  <si>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</si>
  <si>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</si>
  <si>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</si>
  <si>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</si>
  <si>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</si>
  <si>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</si>
  <si>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</si>
  <si>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</si>
  <si>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</si>
  <si>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</si>
  <si>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</si>
  <si>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</si>
  <si>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</si>
  <si>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</si>
  <si>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</si>
  <si>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</si>
  <si>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</si>
  <si>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</si>
  <si>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</si>
  <si>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</si>
  <si>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</si>
  <si>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</si>
  <si>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</si>
  <si>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</si>
  <si>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</si>
  <si>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</si>
  <si>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</si>
  <si>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</si>
  <si>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</si>
  <si>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</si>
  <si>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</si>
  <si>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</si>
  <si>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</si>
  <si>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</si>
  <si>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</si>
  <si>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</si>
  <si>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</si>
  <si>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</si>
  <si>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</si>
  <si>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</si>
  <si>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</si>
  <si>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</si>
  <si>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</si>
  <si>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</si>
  <si>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</si>
  <si>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</si>
  <si>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</si>
  <si>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</si>
  <si>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</si>
  <si>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</si>
  <si>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</si>
  <si>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</si>
  <si>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</si>
  <si>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</si>
  <si>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</si>
  <si>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</si>
  <si>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</si>
  <si>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</si>
  <si>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</si>
  <si>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</si>
  <si>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</si>
  <si>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</si>
  <si>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</si>
  <si>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</si>
  <si>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</si>
  <si>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</si>
  <si>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</si>
  <si>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</si>
  <si>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</si>
  <si>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</si>
  <si>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</si>
  <si>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</si>
  <si>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</si>
  <si>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</si>
  <si>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</si>
  <si>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</si>
  <si>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</si>
  <si>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</si>
  <si>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</si>
  <si>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</si>
  <si>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</si>
  <si>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</si>
  <si>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</si>
  <si>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</si>
  <si>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</si>
  <si>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</si>
  <si>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</si>
  <si>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</si>
  <si>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</si>
  <si>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</si>
  <si>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</si>
  <si>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</si>
  <si>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</si>
  <si>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</si>
  <si>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</si>
  <si>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</si>
  <si>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</si>
  <si>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</si>
  <si>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</si>
  <si>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</si>
  <si>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</si>
  <si>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</si>
  <si>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</si>
  <si>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</si>
  <si>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</si>
  <si>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</si>
  <si>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</si>
  <si>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</si>
  <si>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</si>
  <si>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</si>
  <si>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</si>
  <si>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</si>
  <si>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</si>
  <si>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</si>
  <si>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</si>
  <si>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</si>
  <si>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</si>
  <si>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</si>
  <si>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</si>
  <si>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</si>
  <si>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</si>
  <si>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</si>
  <si>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</si>
  <si>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</si>
  <si>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</si>
  <si>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</si>
  <si>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</si>
  <si>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</si>
  <si>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</si>
  <si>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</si>
  <si>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</si>
  <si>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</si>
  <si>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</si>
  <si>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</si>
  <si>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</si>
  <si>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</si>
  <si>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</si>
  <si>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</si>
  <si>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</si>
  <si>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</si>
  <si>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</si>
  <si>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</si>
  <si>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</si>
  <si>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</si>
  <si>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</si>
  <si>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</si>
  <si>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</si>
  <si>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</si>
  <si>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</si>
  <si>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</si>
  <si>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</si>
  <si>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</si>
  <si>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</si>
  <si>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</si>
  <si>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</si>
  <si>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</si>
  <si>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</si>
  <si>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</si>
  <si>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</si>
  <si>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</si>
  <si>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</si>
  <si>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</si>
  <si>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</si>
  <si>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</si>
  <si>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</si>
  <si>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</si>
  <si>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</si>
  <si>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</si>
  <si>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</si>
  <si>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</si>
  <si>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</si>
  <si>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</si>
  <si>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</si>
  <si>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</si>
  <si>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</si>
  <si>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</si>
  <si>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</si>
  <si>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</si>
  <si>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</si>
  <si>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</si>
  <si>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</si>
  <si>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</si>
  <si>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</si>
  <si>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</si>
  <si>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</si>
  <si>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</si>
  <si>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</si>
  <si>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</si>
  <si>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</si>
  <si>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</si>
  <si>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</si>
  <si>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</si>
  <si>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</si>
  <si>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</si>
  <si>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</si>
  <si>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</si>
  <si>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</si>
  <si>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</si>
  <si>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</si>
  <si>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</si>
  <si>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</si>
  <si>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</si>
  <si>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</si>
  <si>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</si>
  <si>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</si>
  <si>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</si>
  <si>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</si>
  <si>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</si>
  <si>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</si>
  <si>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</si>
  <si>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</si>
  <si>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</si>
  <si>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</si>
  <si>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</si>
  <si>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</si>
  <si>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</si>
  <si>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</si>
  <si>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</si>
  <si>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</si>
  <si>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</si>
  <si>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</si>
  <si>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</si>
  <si>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</si>
  <si>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</si>
  <si>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</si>
  <si>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</si>
  <si>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</si>
  <si>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</si>
  <si>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</si>
  <si>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</si>
  <si>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</si>
  <si>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</si>
  <si>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</si>
  <si>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</si>
  <si>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</si>
  <si>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</si>
  <si>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</si>
  <si>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</si>
  <si>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</si>
  <si>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</si>
  <si>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</si>
  <si>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</si>
  <si>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</si>
  <si>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</si>
  <si>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</si>
  <si>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</si>
  <si>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</si>
  <si>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</si>
  <si>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</si>
  <si>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</si>
  <si>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</si>
  <si>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</si>
  <si>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</si>
  <si>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</si>
  <si>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</si>
  <si>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</si>
  <si>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</si>
  <si>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</si>
  <si>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</si>
  <si>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</si>
  <si>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</si>
  <si>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</si>
  <si>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</si>
  <si>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</si>
  <si>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</si>
  <si>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</si>
  <si>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</si>
  <si>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</si>
  <si>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</si>
  <si>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</si>
  <si>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</si>
  <si>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</si>
  <si>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</si>
  <si>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</si>
  <si>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</si>
  <si>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</si>
  <si>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</si>
  <si>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</si>
  <si>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</si>
  <si>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</si>
  <si>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</si>
  <si>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</si>
  <si>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</si>
  <si>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</si>
  <si>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</si>
  <si>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</si>
  <si>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</si>
  <si>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</si>
  <si>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</si>
  <si>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</si>
  <si>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</si>
  <si>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</si>
  <si>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</si>
  <si>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</si>
  <si>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</si>
  <si>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</si>
  <si>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</si>
  <si>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</si>
  <si>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</si>
  <si>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</si>
  <si>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</si>
  <si>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</si>
  <si>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</si>
  <si>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</si>
  <si>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</si>
  <si>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</si>
  <si>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</si>
  <si>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</si>
  <si>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</si>
  <si>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</si>
  <si>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</si>
  <si>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</si>
  <si>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</si>
  <si>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</si>
  <si>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</si>
  <si>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</si>
  <si>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</si>
  <si>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</si>
  <si>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</si>
  <si>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</si>
  <si>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</si>
  <si>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</si>
  <si>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</si>
  <si>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</si>
  <si>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</si>
  <si>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</si>
  <si>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</si>
  <si>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</si>
  <si>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</si>
  <si>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</si>
  <si>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</si>
  <si>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</si>
  <si>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</si>
  <si>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</si>
  <si>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</si>
  <si>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</si>
  <si>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</si>
  <si>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</si>
  <si>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</si>
  <si>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</si>
  <si>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</si>
  <si>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</si>
  <si>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</si>
  <si>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</si>
  <si>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</si>
  <si>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</si>
  <si>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</si>
  <si>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</si>
  <si>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</si>
  <si>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</si>
  <si>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</si>
  <si>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</si>
  <si>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</si>
  <si>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</si>
  <si>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</si>
  <si>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</si>
  <si>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</si>
  <si>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</si>
  <si>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</si>
  <si>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</si>
  <si>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</si>
  <si>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</si>
  <si>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</si>
  <si>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</si>
  <si>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</si>
  <si>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</si>
  <si>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</si>
  <si>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</si>
  <si>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</si>
  <si>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</si>
  <si>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</si>
  <si>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</si>
  <si>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</si>
  <si>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</si>
  <si>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</si>
  <si>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</si>
  <si>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</si>
  <si>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</si>
  <si>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</si>
  <si>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</si>
  <si>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</si>
  <si>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</si>
  <si>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</si>
  <si>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</si>
  <si>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</si>
  <si>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</si>
  <si>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</si>
  <si>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</si>
  <si>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</si>
  <si>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</si>
  <si>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</si>
  <si>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</si>
  <si>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</si>
  <si>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</si>
  <si>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</si>
  <si>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</si>
  <si>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</si>
  <si>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</si>
  <si>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</si>
  <si>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</si>
  <si>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</si>
  <si>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</si>
  <si>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</si>
  <si>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</si>
  <si>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</si>
  <si>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</si>
  <si>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</si>
  <si>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</si>
  <si>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</si>
  <si>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</si>
  <si>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</si>
  <si>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</si>
  <si>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</si>
  <si>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</si>
  <si>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</si>
  <si>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</si>
  <si>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</si>
  <si>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</si>
  <si>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</si>
  <si>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</si>
  <si>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</si>
  <si>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</si>
  <si>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</si>
  <si>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</si>
  <si>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</si>
  <si>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</si>
  <si>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</si>
  <si>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</si>
  <si>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</si>
  <si>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</si>
  <si>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</si>
  <si>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</si>
  <si>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</si>
  <si>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</si>
  <si>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</si>
  <si>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</si>
  <si>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</si>
  <si>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</si>
  <si>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</si>
  <si>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</si>
  <si>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</si>
  <si>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</si>
  <si>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</si>
  <si>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</si>
  <si>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</si>
  <si>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</si>
  <si>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</si>
  <si>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</si>
  <si>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</si>
  <si>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</si>
  <si>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</si>
  <si>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</si>
  <si>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</si>
  <si>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</si>
  <si>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</si>
  <si>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</si>
  <si>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</si>
  <si>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</si>
  <si>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</si>
  <si>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</si>
  <si>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</si>
  <si>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</si>
  <si>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</si>
  <si>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</si>
  <si>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</si>
  <si>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</si>
  <si>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</si>
  <si>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</si>
  <si>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</si>
  <si>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</si>
  <si>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</si>
  <si>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</si>
  <si>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</si>
  <si>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</si>
  <si>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</si>
  <si>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</si>
  <si>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</si>
  <si>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</si>
  <si>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</si>
  <si>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</si>
  <si>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</si>
  <si>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</si>
  <si>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</si>
  <si>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</si>
  <si>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</si>
  <si>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</si>
  <si>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</si>
  <si>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</si>
  <si>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</si>
  <si>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</si>
  <si>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</si>
  <si>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</si>
  <si>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</si>
  <si>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</si>
  <si>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</si>
  <si>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</si>
  <si>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</si>
  <si>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</si>
  <si>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</si>
  <si>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</si>
  <si>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</si>
  <si>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</si>
  <si>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</si>
  <si>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</si>
  <si>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</si>
  <si>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</si>
  <si>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</si>
  <si>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</si>
  <si>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</si>
  <si>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</si>
  <si>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</si>
  <si>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</si>
  <si>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</si>
  <si>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</si>
  <si>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</si>
  <si>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</si>
  <si>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</si>
  <si>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</si>
  <si>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</si>
  <si>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</si>
  <si>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</si>
  <si>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</si>
  <si>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</si>
  <si>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</si>
  <si>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</si>
  <si>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</si>
  <si>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</si>
  <si>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</si>
  <si>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</si>
  <si>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</si>
  <si>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</si>
  <si>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</si>
  <si>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</si>
  <si>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</si>
  <si>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</si>
  <si>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</si>
  <si>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</si>
  <si>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</si>
  <si>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</si>
  <si>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</si>
  <si>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</si>
  <si>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</si>
  <si>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</si>
  <si>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</si>
  <si>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</si>
  <si>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</si>
  <si>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</si>
  <si>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</si>
  <si>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</si>
  <si>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</si>
  <si>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</si>
  <si>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</si>
  <si>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</si>
  <si>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</si>
  <si>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</si>
  <si>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</si>
  <si>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</si>
  <si>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</si>
  <si>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</si>
  <si>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</si>
  <si>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</si>
  <si>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</si>
  <si>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</si>
  <si>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</si>
  <si>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</si>
  <si>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</si>
  <si>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</si>
  <si>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</si>
  <si>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</si>
  <si>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</si>
  <si>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</si>
  <si>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</si>
  <si>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</si>
  <si>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</si>
  <si>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</si>
  <si>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</si>
  <si>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</si>
  <si>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</si>
  <si>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</si>
  <si>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</si>
  <si>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</si>
  <si>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</si>
  <si>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</si>
  <si>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</si>
  <si>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</si>
  <si>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</si>
  <si>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</si>
  <si>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</si>
  <si>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</si>
  <si>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</si>
  <si>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</si>
  <si>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</si>
  <si>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</si>
  <si>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</si>
  <si>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</si>
  <si>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</si>
  <si>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</si>
  <si>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</si>
  <si>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</si>
  <si>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</si>
  <si>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</si>
  <si>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</si>
  <si>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</si>
  <si>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</si>
  <si>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</si>
  <si>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</si>
  <si>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</si>
  <si>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</si>
  <si>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</si>
  <si>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</si>
  <si>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</si>
  <si>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</si>
  <si>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</si>
  <si>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</si>
  <si>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</si>
  <si>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</si>
  <si>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</si>
  <si>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</si>
  <si>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</si>
  <si>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</si>
  <si>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</si>
  <si>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</si>
  <si>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</si>
  <si>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</si>
  <si>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</si>
  <si>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</si>
  <si>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</si>
  <si>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</si>
  <si>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</si>
  <si>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</si>
  <si>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</si>
  <si>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</si>
  <si>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</si>
  <si>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</si>
  <si>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</si>
  <si>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</si>
  <si>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</si>
  <si>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</si>
  <si>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</si>
  <si>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</si>
  <si>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</si>
  <si>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</si>
  <si>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</si>
  <si>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</si>
  <si>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</si>
  <si>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</si>
  <si>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</si>
  <si>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</si>
  <si>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</si>
  <si>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</si>
  <si>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</si>
  <si>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</si>
  <si>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</si>
  <si>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</si>
  <si>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</si>
  <si>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</si>
  <si>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</si>
  <si>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</si>
  <si>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</si>
  <si>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</si>
  <si>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</si>
  <si>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</si>
  <si>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</si>
  <si>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</si>
  <si>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</si>
  <si>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</si>
  <si>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</si>
  <si>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</si>
  <si>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</si>
  <si>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</si>
  <si>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</si>
  <si>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</si>
  <si>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</si>
  <si>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</si>
  <si>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</si>
  <si>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</si>
  <si>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</si>
  <si>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</si>
  <si>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</si>
  <si>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</si>
  <si>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</si>
  <si>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</si>
  <si>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</si>
  <si>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</si>
  <si>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</si>
  <si>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</si>
  <si>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</si>
  <si>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</si>
  <si>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</si>
  <si>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</si>
  <si>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</si>
  <si>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</si>
  <si>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</si>
  <si>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</si>
  <si>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</si>
  <si>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</si>
  <si>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</si>
  <si>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</si>
  <si>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</si>
  <si>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</si>
  <si>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</si>
  <si>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</si>
  <si>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</si>
  <si>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</si>
  <si>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</si>
  <si>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</si>
  <si>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</si>
  <si>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</si>
  <si>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</si>
  <si>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</si>
  <si>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</si>
  <si>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</si>
  <si>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</si>
  <si>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</si>
  <si>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</si>
  <si>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</si>
  <si>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</si>
  <si>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</si>
  <si>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</si>
  <si>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</si>
  <si>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</si>
  <si>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</si>
  <si>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</si>
  <si>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</si>
  <si>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</si>
  <si>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</si>
  <si>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</si>
  <si>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</si>
  <si>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</si>
  <si>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</si>
  <si>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</si>
  <si>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</si>
  <si>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</si>
  <si>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</si>
  <si>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</si>
  <si>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</si>
  <si>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</si>
  <si>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</si>
  <si>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</si>
  <si>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</si>
  <si>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</si>
  <si>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</si>
  <si>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</si>
  <si>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</si>
  <si>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</si>
  <si>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</si>
  <si>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</si>
  <si>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</si>
  <si>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</si>
  <si>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</si>
  <si>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</si>
  <si>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</si>
  <si>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</si>
  <si>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</si>
  <si>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</si>
  <si>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</si>
  <si>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</si>
  <si>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</si>
  <si>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</si>
  <si>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</si>
  <si>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</si>
  <si>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</si>
  <si>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</si>
  <si>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</si>
  <si>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</si>
  <si>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</si>
  <si>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</si>
  <si>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</si>
  <si>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</si>
  <si>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</si>
  <si>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</si>
  <si>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</si>
  <si>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</si>
  <si>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</si>
  <si>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</si>
  <si>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</si>
  <si>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</si>
  <si>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</si>
  <si>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</si>
  <si>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</si>
  <si>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</si>
  <si>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</si>
  <si>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</si>
  <si>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</si>
  <si>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</si>
  <si>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</si>
  <si>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</si>
  <si>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</si>
  <si>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</si>
  <si>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</si>
  <si>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</si>
  <si>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</si>
  <si>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</si>
  <si>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</si>
  <si>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</si>
  <si>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</si>
  <si>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</si>
  <si>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</si>
  <si>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</si>
  <si>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</si>
  <si>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</si>
  <si>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</si>
  <si>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</si>
  <si>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</si>
  <si>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</si>
  <si>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</si>
  <si>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</si>
  <si>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</si>
  <si>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</si>
  <si>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</si>
  <si>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</si>
  <si>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</si>
  <si>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</si>
  <si>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</si>
  <si>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</si>
  <si>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</si>
  <si>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</si>
  <si>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</si>
  <si>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</si>
  <si>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</si>
  <si>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</si>
  <si>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</si>
  <si>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</si>
  <si>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</si>
  <si>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</si>
  <si>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</si>
  <si>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</si>
  <si>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</si>
  <si>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</si>
  <si>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</si>
  <si>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</si>
  <si>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</si>
  <si>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</si>
  <si>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</si>
  <si>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</si>
  <si>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</si>
  <si>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</si>
  <si>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</si>
  <si>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</si>
  <si>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</si>
  <si>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</si>
  <si>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</si>
  <si>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</si>
  <si>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</si>
  <si>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</si>
  <si>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</si>
  <si>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</si>
  <si>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</si>
  <si>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</si>
  <si>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</si>
  <si>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</si>
  <si>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</si>
  <si>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</si>
  <si>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</si>
  <si>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</si>
  <si>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</si>
  <si>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</si>
  <si>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</si>
  <si>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</si>
  <si>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</si>
  <si>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</si>
  <si>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</si>
  <si>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</si>
  <si>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</si>
  <si>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</si>
  <si>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</si>
  <si>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</si>
  <si>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</si>
  <si>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</si>
  <si>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</si>
  <si>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</si>
  <si>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</si>
  <si>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</si>
  <si>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</si>
  <si>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</si>
  <si>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</si>
  <si>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</si>
  <si>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</si>
  <si>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</si>
  <si>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</si>
  <si>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</si>
  <si>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</si>
  <si>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</si>
  <si>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</si>
  <si>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</si>
  <si>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</si>
  <si>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</si>
  <si>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</si>
  <si>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</si>
  <si>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</si>
  <si>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</si>
  <si>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</si>
  <si>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</si>
  <si>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</si>
  <si>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</si>
  <si>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</si>
  <si>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</si>
  <si>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</si>
  <si>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</si>
  <si>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</si>
  <si>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</si>
  <si>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</si>
  <si>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</si>
  <si>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</si>
  <si>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</si>
  <si>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</si>
  <si>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</si>
  <si>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</si>
  <si>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</si>
  <si>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</si>
  <si>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</si>
  <si>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</si>
  <si>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</si>
  <si>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</si>
  <si>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</si>
  <si>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</si>
  <si>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</si>
  <si>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</si>
  <si>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</si>
  <si>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</si>
  <si>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</si>
  <si>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</si>
  <si>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</si>
  <si>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</si>
  <si>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</si>
  <si>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</si>
  <si>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</si>
  <si>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</si>
  <si>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</si>
  <si>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</si>
  <si>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</si>
  <si>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</si>
  <si>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</si>
  <si>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</si>
  <si>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</si>
  <si>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</si>
  <si>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</si>
  <si>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</si>
  <si>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</si>
  <si>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</si>
  <si>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</si>
  <si>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</si>
  <si>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</si>
  <si>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</si>
  <si>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</si>
  <si>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</si>
  <si>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</si>
  <si>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</si>
  <si>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</si>
  <si>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</si>
  <si>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</si>
  <si>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</si>
  <si>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</si>
  <si>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</si>
  <si>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</si>
  <si>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</si>
  <si>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</si>
  <si>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</si>
  <si>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</si>
  <si>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</si>
  <si>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</si>
  <si>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</si>
  <si>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</si>
  <si>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</si>
  <si>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</si>
  <si>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</si>
  <si>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</si>
  <si>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</si>
  <si>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</si>
  <si>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</si>
  <si>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</si>
  <si>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</si>
  <si>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</si>
  <si>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</si>
  <si>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</si>
  <si>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</si>
  <si>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</si>
  <si>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</si>
  <si>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</si>
  <si>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</si>
  <si>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</si>
  <si>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</si>
  <si>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</si>
  <si>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</si>
  <si>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</si>
  <si>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</si>
  <si>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</si>
  <si>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</si>
  <si>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</si>
  <si>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</si>
  <si>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</si>
  <si>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</si>
  <si>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</si>
  <si>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</si>
  <si>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</si>
  <si>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</si>
  <si>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</si>
  <si>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</si>
  <si>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</si>
  <si>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</si>
  <si>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</si>
  <si>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</si>
  <si>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</si>
  <si>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</si>
  <si>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</si>
  <si>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</si>
  <si>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</si>
  <si>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</si>
  <si>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</si>
  <si>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</si>
  <si>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</si>
  <si>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</si>
  <si>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</si>
  <si>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</si>
  <si>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</si>
  <si>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</si>
  <si>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</si>
  <si>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</si>
  <si>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</si>
  <si>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</si>
  <si>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</si>
  <si>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</si>
  <si>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</si>
  <si>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</si>
  <si>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</si>
  <si>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</si>
  <si>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</si>
  <si>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</si>
  <si>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</si>
  <si>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</si>
  <si>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</si>
  <si>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</si>
  <si>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</si>
  <si>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</si>
  <si>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</si>
  <si>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</si>
  <si>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</si>
  <si>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</si>
  <si>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</si>
  <si>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</si>
  <si>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</si>
  <si>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</si>
  <si>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</si>
  <si>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</si>
  <si>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</si>
  <si>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</si>
  <si>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</si>
  <si>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</si>
  <si>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</si>
  <si>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</si>
  <si>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</si>
  <si>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</si>
  <si>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</si>
  <si>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</si>
  <si>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</si>
  <si>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</si>
  <si>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</si>
  <si>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</si>
  <si>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</si>
  <si>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</si>
  <si>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</si>
  <si>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</si>
  <si>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</si>
  <si>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</si>
  <si>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</si>
  <si>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</si>
  <si>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</si>
  <si>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</si>
  <si>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</si>
  <si>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</si>
  <si>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</si>
  <si>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</si>
  <si>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</si>
  <si>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</si>
  <si>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</si>
  <si>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</si>
  <si>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</si>
  <si>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</si>
  <si>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</si>
  <si>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</si>
  <si>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</si>
  <si>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</si>
  <si>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</si>
  <si>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</si>
  <si>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</si>
  <si>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</si>
  <si>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</si>
  <si>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</si>
  <si>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</si>
  <si>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</si>
  <si>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</si>
  <si>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</si>
  <si>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</si>
  <si>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</si>
  <si>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</si>
  <si>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</si>
  <si>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</si>
  <si>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</si>
  <si>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</si>
  <si>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</si>
  <si>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</si>
  <si>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</si>
  <si>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</si>
  <si>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</si>
  <si>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</si>
  <si>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</si>
  <si>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</si>
  <si>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</si>
  <si>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</si>
  <si>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</si>
  <si>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</si>
  <si>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</si>
  <si>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</si>
  <si>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</si>
  <si>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</si>
  <si>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</si>
  <si>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</si>
  <si>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</si>
  <si>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</si>
  <si>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</si>
  <si>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</si>
  <si>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</si>
  <si>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</si>
  <si>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</si>
  <si>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</si>
  <si>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</si>
  <si>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</si>
  <si>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</si>
  <si>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</si>
  <si>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</si>
  <si>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</si>
  <si>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</si>
  <si>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</si>
  <si>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</si>
  <si>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</si>
  <si>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</si>
  <si>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</si>
  <si>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</si>
  <si>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</si>
  <si>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</si>
  <si>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</si>
  <si>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</si>
  <si>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</si>
  <si>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</si>
  <si>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</si>
  <si>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</si>
  <si>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</si>
  <si>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</si>
  <si>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</si>
  <si>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</si>
  <si>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</si>
  <si>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</si>
  <si>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</si>
  <si>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</si>
  <si>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</si>
  <si>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</si>
  <si>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</si>
  <si>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</si>
  <si>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</si>
  <si>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</si>
  <si>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</si>
  <si>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</si>
  <si>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</si>
  <si>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</si>
  <si>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</si>
  <si>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</si>
  <si>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</si>
  <si>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</si>
  <si>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</si>
  <si>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</si>
  <si>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</si>
  <si>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</si>
  <si>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</si>
  <si>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</si>
  <si>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</si>
  <si>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</si>
  <si>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</si>
  <si>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</si>
  <si>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</si>
  <si>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</si>
  <si>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</si>
  <si>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</si>
  <si>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</si>
  <si>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</si>
  <si>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</si>
  <si>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</si>
  <si>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</si>
  <si>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</si>
  <si>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</si>
  <si>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</si>
  <si>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</si>
  <si>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</si>
  <si>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</si>
  <si>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</si>
  <si>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</si>
  <si>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</si>
  <si>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</si>
  <si>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</si>
  <si>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</si>
  <si>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</si>
  <si>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</si>
  <si>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</si>
  <si>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</si>
  <si>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</si>
  <si>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</si>
  <si>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</si>
  <si>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</si>
  <si>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</si>
  <si>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</si>
  <si>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</si>
  <si>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</si>
  <si>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</si>
  <si>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</si>
  <si>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</si>
  <si>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</si>
  <si>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</si>
  <si>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</si>
  <si>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</si>
  <si>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</si>
  <si>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</si>
  <si>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</si>
  <si>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</si>
  <si>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</si>
  <si>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</si>
  <si>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</si>
  <si>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</si>
  <si>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</si>
  <si>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</si>
  <si>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</si>
  <si>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</si>
  <si>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</si>
  <si>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</si>
  <si>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</si>
  <si>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</si>
  <si>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</si>
  <si>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</si>
  <si>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</si>
  <si>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</si>
  <si>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</si>
  <si>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</si>
  <si>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</si>
  <si>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</si>
  <si>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</si>
  <si>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</si>
  <si>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</si>
  <si>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</si>
  <si>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</si>
  <si>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</si>
  <si>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</si>
  <si>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</si>
  <si>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</si>
  <si>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</si>
  <si>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</si>
  <si>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</si>
  <si>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</si>
  <si>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</si>
  <si>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</si>
  <si>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</si>
  <si>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</si>
  <si>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</si>
  <si>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</si>
  <si>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</si>
  <si>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</si>
  <si>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</si>
  <si>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</si>
  <si>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</si>
  <si>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</si>
  <si>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</si>
  <si>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</si>
  <si>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</si>
  <si>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</si>
  <si>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</si>
  <si>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</si>
  <si>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</si>
  <si>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</si>
  <si>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</si>
  <si>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</si>
  <si>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</si>
  <si>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</si>
  <si>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</si>
  <si>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</si>
  <si>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</si>
  <si>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</si>
  <si>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</si>
  <si>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</si>
  <si>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</si>
  <si>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</si>
  <si>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</si>
  <si>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</si>
  <si>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</si>
  <si>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</si>
  <si>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</si>
  <si>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</si>
  <si>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</si>
  <si>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</si>
  <si>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</si>
  <si>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</si>
  <si>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</si>
  <si>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</si>
  <si>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</si>
  <si>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</si>
  <si>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</si>
  <si>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</si>
  <si>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</si>
  <si>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</si>
  <si>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</si>
  <si>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</si>
  <si>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</si>
  <si>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</si>
  <si>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</si>
  <si>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</si>
  <si>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</si>
  <si>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</si>
  <si>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</si>
  <si>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</si>
  <si>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</si>
  <si>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</si>
  <si>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</si>
  <si>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</si>
  <si>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</si>
  <si>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</si>
  <si>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</si>
  <si>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</si>
  <si>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</si>
  <si>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</si>
  <si>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</si>
  <si>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</si>
  <si>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</si>
  <si>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</si>
  <si>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</si>
  <si>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</si>
  <si>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</si>
  <si>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</si>
  <si>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</si>
  <si>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</si>
  <si>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</si>
  <si>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</si>
  <si>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</si>
  <si>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</si>
  <si>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</si>
  <si>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</si>
  <si>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</si>
  <si>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</si>
  <si>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</si>
  <si>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</si>
  <si>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</si>
  <si>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</si>
  <si>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</si>
  <si>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</si>
  <si>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</si>
  <si>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</si>
  <si>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</si>
  <si>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</si>
  <si>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</si>
  <si>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</si>
  <si>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</si>
  <si>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</si>
  <si>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</si>
  <si>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</si>
  <si>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</si>
  <si>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</si>
  <si>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</si>
  <si>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</si>
  <si>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</si>
  <si>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</si>
  <si>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</si>
  <si>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</si>
  <si>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</si>
  <si>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</si>
  <si>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</si>
  <si>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</si>
  <si>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</si>
  <si>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</si>
  <si>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</si>
  <si>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</si>
  <si>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</si>
  <si>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</si>
  <si>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</si>
  <si>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</si>
  <si>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</si>
  <si>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</si>
  <si>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</si>
  <si>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</si>
  <si>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</si>
  <si>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</si>
  <si>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</si>
  <si>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</si>
  <si>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</si>
  <si>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</si>
  <si>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</si>
  <si>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</si>
  <si>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</si>
  <si>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</si>
  <si>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</si>
  <si>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</si>
  <si>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</si>
  <si>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</si>
  <si>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</si>
  <si>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</si>
  <si>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</si>
  <si>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</si>
  <si>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</si>
  <si>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</si>
  <si>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</si>
  <si>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</si>
  <si>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</si>
  <si>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</si>
  <si>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</si>
  <si>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</si>
  <si>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</si>
  <si>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</si>
  <si>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</si>
  <si>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</si>
  <si>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</si>
  <si>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</si>
  <si>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</si>
  <si>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</si>
  <si>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</si>
  <si>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</si>
  <si>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</si>
  <si>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</si>
  <si>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</si>
  <si>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</si>
  <si>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</si>
  <si>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</si>
  <si>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</si>
  <si>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</si>
  <si>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</si>
  <si>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</si>
  <si>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</si>
  <si>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</si>
  <si>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</si>
  <si>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</si>
  <si>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</si>
  <si>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</si>
  <si>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</si>
  <si>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</si>
  <si>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</si>
  <si>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</si>
  <si>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</si>
  <si>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</si>
  <si>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</si>
  <si>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</si>
  <si>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</si>
  <si>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</si>
  <si>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</si>
  <si>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</si>
  <si>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</si>
  <si>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</si>
  <si>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</si>
  <si>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</si>
  <si>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</si>
  <si>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</si>
  <si>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</si>
  <si>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</si>
  <si>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</si>
  <si>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</si>
  <si>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</si>
  <si>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</si>
  <si>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</si>
  <si>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</si>
  <si>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</si>
  <si>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</si>
  <si>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</si>
  <si>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</si>
  <si>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</si>
  <si>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</si>
  <si>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</si>
  <si>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</si>
  <si>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</si>
  <si>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</si>
  <si>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</si>
  <si>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</si>
  <si>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</si>
  <si>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</si>
  <si>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</si>
  <si>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</si>
  <si>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</si>
  <si>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</si>
  <si>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</si>
  <si>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</si>
  <si>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</si>
  <si>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</si>
  <si>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</si>
  <si>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</si>
  <si>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</si>
  <si>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</si>
  <si>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</si>
  <si>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</si>
  <si>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</si>
  <si>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</si>
  <si>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</si>
  <si>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</si>
  <si>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</si>
  <si>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</si>
  <si>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</si>
  <si>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</si>
  <si>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</si>
  <si>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</si>
  <si>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</si>
  <si>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</si>
  <si>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</si>
  <si>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</si>
  <si>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</si>
  <si>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</si>
  <si>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</si>
  <si>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</si>
  <si>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</si>
  <si>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</si>
  <si>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</si>
  <si>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</si>
  <si>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</si>
  <si>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</si>
  <si>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</si>
  <si>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</si>
  <si>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</si>
  <si>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</si>
  <si>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</si>
  <si>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</si>
  <si>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</si>
  <si>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</si>
  <si>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</si>
  <si>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</si>
  <si>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</si>
  <si>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</si>
  <si>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</si>
  <si>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</si>
  <si>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</si>
  <si>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</si>
  <si>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</si>
  <si>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</si>
  <si>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</si>
  <si>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</si>
  <si>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</si>
  <si>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</si>
  <si>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</si>
  <si>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</si>
  <si>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</si>
  <si>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</si>
  <si>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</si>
  <si>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</si>
  <si>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</si>
  <si>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</si>
  <si>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</si>
  <si>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</si>
  <si>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</si>
  <si>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</si>
  <si>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</si>
  <si>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</si>
  <si>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</si>
  <si>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</si>
  <si>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</si>
  <si>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</si>
  <si>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</si>
  <si>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</si>
  <si>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</si>
  <si>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</si>
  <si>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</si>
  <si>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</si>
  <si>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</si>
  <si>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</si>
  <si>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</si>
  <si>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</si>
  <si>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</si>
  <si>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</si>
  <si>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</si>
  <si>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</si>
  <si>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</si>
  <si>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</si>
  <si>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</si>
  <si>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</si>
  <si>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</si>
  <si>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</si>
  <si>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</si>
  <si>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</si>
  <si>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</si>
  <si>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</si>
  <si>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</si>
  <si>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</si>
  <si>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</si>
  <si>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</si>
  <si>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</si>
  <si>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</si>
  <si>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</si>
  <si>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</si>
  <si>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</si>
  <si>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</si>
  <si>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</si>
  <si>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</si>
  <si>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</si>
  <si>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</si>
  <si>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</si>
  <si>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</si>
  <si>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</si>
  <si>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</si>
  <si>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</si>
  <si>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</si>
  <si>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</si>
  <si>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</si>
  <si>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</si>
  <si>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</si>
  <si>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</si>
  <si>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</si>
  <si>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</si>
  <si>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</si>
  <si>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</si>
  <si>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</si>
  <si>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</si>
  <si>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</si>
  <si>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</si>
  <si>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</si>
  <si>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</si>
  <si>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</si>
  <si>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</si>
  <si>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</si>
  <si>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</si>
  <si>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</si>
  <si>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</si>
  <si>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</si>
  <si>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</si>
  <si>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</si>
  <si>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</si>
  <si>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</si>
  <si>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</si>
  <si>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</si>
  <si>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</si>
  <si>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</si>
  <si>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</si>
  <si>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</si>
  <si>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</si>
  <si>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</si>
  <si>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</si>
  <si>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</si>
  <si>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</si>
  <si>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</si>
  <si>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</si>
  <si>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</si>
  <si>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</si>
  <si>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</si>
  <si>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</si>
  <si>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</si>
  <si>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</si>
  <si>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</si>
  <si>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</si>
  <si>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</si>
  <si>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</si>
  <si>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</si>
  <si>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</si>
  <si>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</si>
  <si>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</si>
  <si>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</si>
  <si>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</si>
  <si>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</si>
  <si>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</si>
  <si>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</si>
  <si>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</si>
  <si>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</si>
  <si>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</si>
  <si>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</si>
  <si>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</si>
  <si>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</si>
  <si>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</si>
  <si>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</si>
  <si>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</si>
  <si>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</si>
  <si>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</si>
  <si>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</si>
  <si>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</si>
  <si>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</si>
  <si>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</si>
  <si>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</si>
  <si>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</si>
  <si>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</si>
  <si>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</si>
  <si>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</si>
  <si>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</si>
  <si>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</si>
  <si>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</si>
  <si>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</si>
  <si>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</si>
  <si>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</si>
  <si>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</si>
  <si>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</si>
  <si>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</si>
  <si>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</si>
  <si>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</si>
  <si>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</si>
  <si>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</si>
  <si>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</si>
  <si>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</si>
  <si>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</si>
  <si>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</si>
  <si>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</si>
  <si>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</si>
  <si>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</si>
  <si>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</si>
  <si>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</si>
  <si>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</si>
  <si>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</si>
  <si>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</si>
  <si>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</si>
  <si>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</si>
  <si>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</si>
  <si>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</si>
  <si>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</si>
  <si>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</si>
  <si>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</si>
  <si>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</si>
  <si>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</si>
  <si>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</si>
  <si>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</si>
  <si>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</si>
  <si>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</si>
  <si>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</si>
  <si>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</si>
  <si>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</si>
  <si>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</si>
  <si>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</si>
  <si>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</si>
  <si>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</si>
  <si>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</si>
  <si>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</si>
  <si>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</si>
  <si>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</si>
  <si>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</si>
  <si>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</si>
  <si>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</si>
  <si>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</si>
  <si>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</si>
  <si>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</si>
  <si>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</si>
  <si>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</si>
  <si>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</si>
  <si>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</si>
  <si>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</si>
  <si>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</si>
  <si>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</si>
  <si>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</si>
  <si>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</si>
  <si>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</si>
  <si>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</si>
  <si>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</si>
  <si>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</si>
  <si>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</si>
  <si>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</si>
  <si>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</si>
  <si>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</si>
  <si>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</si>
  <si>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</si>
  <si>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</si>
  <si>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</si>
  <si>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</si>
  <si>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</si>
  <si>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</si>
  <si>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</si>
  <si>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</si>
  <si>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</si>
  <si>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</si>
  <si>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</si>
  <si>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</si>
  <si>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</si>
  <si>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</si>
  <si>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</si>
  <si>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</si>
  <si>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</si>
  <si>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</si>
  <si>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</si>
  <si>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</si>
  <si>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</si>
  <si>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</si>
  <si>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</si>
  <si>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</si>
  <si>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</si>
  <si>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</si>
  <si>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</si>
  <si>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</si>
  <si>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</si>
  <si>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</si>
  <si>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</si>
  <si>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</si>
  <si>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</si>
  <si>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</si>
  <si>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</si>
  <si>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</si>
  <si>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</si>
  <si>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</si>
  <si>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</si>
  <si>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</si>
  <si>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</si>
  <si>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</si>
  <si>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</si>
  <si>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</si>
  <si>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</si>
  <si>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</si>
  <si>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</si>
  <si>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</si>
  <si>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</si>
  <si>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</si>
  <si>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</si>
  <si>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</si>
  <si>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</si>
  <si>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</si>
  <si>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</si>
  <si>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</si>
  <si>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</si>
  <si>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</si>
  <si>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</si>
  <si>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</si>
  <si>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</si>
  <si>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</si>
  <si>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</si>
  <si>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</si>
  <si>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</si>
  <si>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</si>
  <si>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</si>
  <si>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</si>
  <si>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</si>
  <si>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</si>
  <si>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</si>
  <si>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</si>
  <si>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</si>
  <si>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</si>
  <si>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</si>
  <si>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</si>
  <si>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</si>
  <si>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</si>
  <si>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</si>
  <si>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</si>
  <si>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</si>
  <si>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</si>
  <si>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</si>
  <si>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</si>
  <si>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</si>
  <si>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</si>
  <si>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</si>
  <si>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</si>
  <si>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</si>
  <si>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</si>
  <si>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</si>
  <si>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</si>
  <si>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</si>
  <si>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</si>
  <si>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</si>
  <si>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</si>
  <si>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</si>
  <si>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</si>
  <si>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</si>
  <si>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</si>
  <si>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</si>
  <si>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</si>
  <si>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</si>
  <si>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</si>
  <si>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</si>
  <si>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</si>
  <si>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</si>
  <si>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</si>
  <si>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</si>
  <si>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</si>
  <si>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</si>
  <si>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</si>
  <si>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</si>
  <si>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</si>
  <si>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</si>
  <si>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</si>
  <si>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</si>
  <si>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</si>
  <si>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</si>
  <si>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</si>
  <si>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</si>
  <si>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</si>
  <si>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</si>
  <si>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</si>
  <si>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</si>
  <si>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</si>
  <si>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</si>
  <si>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</si>
  <si>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</si>
  <si>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</si>
  <si>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</si>
  <si>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</si>
  <si>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</si>
  <si>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</si>
  <si>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</si>
  <si>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</si>
  <si>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</si>
  <si>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</si>
  <si>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</si>
  <si>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</si>
  <si>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</si>
  <si>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</si>
  <si>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</si>
  <si>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</si>
  <si>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</si>
  <si>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</si>
  <si>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</si>
  <si>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</si>
  <si>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</si>
  <si>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</si>
  <si>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</si>
  <si>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</si>
  <si>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</si>
  <si>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</si>
  <si>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</si>
  <si>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</si>
  <si>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</si>
  <si>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</si>
  <si>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</si>
  <si>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</si>
  <si>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</si>
  <si>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</si>
  <si>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</si>
  <si>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</si>
  <si>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</si>
  <si>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</si>
  <si>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</si>
  <si>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</si>
  <si>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</si>
  <si>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</si>
  <si>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</si>
  <si>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</si>
  <si>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</si>
  <si>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</si>
  <si>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</si>
  <si>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</si>
  <si>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</si>
  <si>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</si>
  <si>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</si>
  <si>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</si>
  <si>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</si>
  <si>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</si>
  <si>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</si>
  <si>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</si>
  <si>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</si>
  <si>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</si>
  <si>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</si>
  <si>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</si>
  <si>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</si>
  <si>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</si>
  <si>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</si>
  <si>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</si>
  <si>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</si>
  <si>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</si>
  <si>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</si>
  <si>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</si>
  <si>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</si>
  <si>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</si>
  <si>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</si>
  <si>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</si>
  <si>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</si>
  <si>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</si>
  <si>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</si>
  <si>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</si>
  <si>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</si>
  <si>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</si>
  <si>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</si>
  <si>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</si>
  <si>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</si>
  <si>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</si>
  <si>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</si>
  <si>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</si>
  <si>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</si>
  <si>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</si>
  <si>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</si>
  <si>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</si>
  <si>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</si>
  <si>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</si>
  <si>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</si>
  <si>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</si>
  <si>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</si>
  <si>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</si>
  <si>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</si>
  <si>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</si>
  <si>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</si>
  <si>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</si>
  <si>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</si>
  <si>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</si>
  <si>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</si>
  <si>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</si>
  <si>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</si>
  <si>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</si>
  <si>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</si>
  <si>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</si>
  <si>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</si>
  <si>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</si>
  <si>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</si>
  <si>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</si>
  <si>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</si>
  <si>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</si>
  <si>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</si>
  <si>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</si>
  <si>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</si>
  <si>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</si>
  <si>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</si>
  <si>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</si>
  <si>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</si>
  <si>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</si>
  <si>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</si>
  <si>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</si>
  <si>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</si>
  <si>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</si>
  <si>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</si>
  <si>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</si>
  <si>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</si>
  <si>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</si>
  <si>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</si>
  <si>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</si>
  <si>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</si>
  <si>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</si>
  <si>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</si>
  <si>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</si>
  <si>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</si>
  <si>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</si>
  <si>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</si>
  <si>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</si>
  <si>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</si>
  <si>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</si>
  <si>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</si>
  <si>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</si>
  <si>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</si>
  <si>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</si>
  <si>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</si>
  <si>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</si>
  <si>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</si>
  <si>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</si>
  <si>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</si>
  <si>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</si>
  <si>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</si>
  <si>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</si>
  <si>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</si>
  <si>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</si>
  <si>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</si>
  <si>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</si>
  <si>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</si>
  <si>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</si>
  <si>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</si>
  <si>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</si>
  <si>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</si>
  <si>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</si>
  <si>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</si>
  <si>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</si>
  <si>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</si>
  <si>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</si>
  <si>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</si>
  <si>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</si>
  <si>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</si>
  <si>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</si>
  <si>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</si>
  <si>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</si>
  <si>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</si>
  <si>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</si>
  <si>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</si>
  <si>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</si>
  <si>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</si>
  <si>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</si>
  <si>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</si>
  <si>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</si>
  <si>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</si>
  <si>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</si>
  <si>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</si>
  <si>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</si>
  <si>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</si>
  <si>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</si>
  <si>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</si>
  <si>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</si>
  <si>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</si>
  <si>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</si>
  <si>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</si>
  <si>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</si>
  <si>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</si>
  <si>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</si>
  <si>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</si>
  <si>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</si>
  <si>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</si>
  <si>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</si>
  <si>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</si>
  <si>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</si>
  <si>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</si>
  <si>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</si>
  <si>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</si>
  <si>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</si>
  <si>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</si>
  <si>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</si>
  <si>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</si>
  <si>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</si>
  <si>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</si>
  <si>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</si>
  <si>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</si>
  <si>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</si>
  <si>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</si>
  <si>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</si>
  <si>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</si>
  <si>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</si>
  <si>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</si>
  <si>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</si>
  <si>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</si>
  <si>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</si>
  <si>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</si>
  <si>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</si>
  <si>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</si>
  <si>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</si>
  <si>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</si>
  <si>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</si>
  <si>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</si>
  <si>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</si>
  <si>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</si>
  <si>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</si>
  <si>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</si>
  <si>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</si>
  <si>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</si>
  <si>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</si>
  <si>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</si>
  <si>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</si>
  <si>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</si>
  <si>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</si>
  <si>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</si>
  <si>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</si>
  <si>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</si>
  <si>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</si>
  <si>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</si>
  <si>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</si>
  <si>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</si>
  <si>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</si>
  <si>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</si>
  <si>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</si>
  <si>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</si>
  <si>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</si>
  <si>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</si>
  <si>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</si>
  <si>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</si>
  <si>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</si>
  <si>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</si>
  <si>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</si>
  <si>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</si>
  <si>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</si>
  <si>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</si>
  <si>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</si>
  <si>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</si>
  <si>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</si>
  <si>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</si>
  <si>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</si>
  <si>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</si>
  <si>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</si>
  <si>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</si>
  <si>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</si>
  <si>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</si>
  <si>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</si>
  <si>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</si>
  <si>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</si>
  <si>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</si>
  <si>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</si>
  <si>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</si>
  <si>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</si>
  <si>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</si>
  <si>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</si>
  <si>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</si>
  <si>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</si>
  <si>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</si>
  <si>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</si>
  <si>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</si>
  <si>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</si>
  <si>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</si>
  <si>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</si>
  <si>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</si>
  <si>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</si>
  <si>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</si>
  <si>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</si>
  <si>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</si>
  <si>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</si>
  <si>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</si>
  <si>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</si>
  <si>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</si>
  <si>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</si>
  <si>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</si>
  <si>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</si>
  <si>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</si>
  <si>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</si>
  <si>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</si>
  <si>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</si>
  <si>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</si>
  <si>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</si>
  <si>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</si>
  <si>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</si>
  <si>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</si>
  <si>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</si>
  <si>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</si>
  <si>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</si>
  <si>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</si>
  <si>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</si>
  <si>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</si>
  <si>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</si>
  <si>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</si>
  <si>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</si>
  <si>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</si>
  <si>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</si>
  <si>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</si>
  <si>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</si>
  <si>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</si>
  <si>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</si>
  <si>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</si>
  <si>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</si>
  <si>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</si>
  <si>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</si>
  <si>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</si>
  <si>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</si>
  <si>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</si>
  <si>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</si>
  <si>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</si>
  <si>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</si>
  <si>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</si>
  <si>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</si>
  <si>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</si>
  <si>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</si>
  <si>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</si>
  <si>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</si>
  <si>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</si>
  <si>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</si>
  <si>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</si>
  <si>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</si>
  <si>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</si>
  <si>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</si>
  <si>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</si>
  <si>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</si>
  <si>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</si>
  <si>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</si>
  <si>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</si>
  <si>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</si>
  <si>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</si>
  <si>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</si>
  <si>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</si>
  <si>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</si>
  <si>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</si>
  <si>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</si>
  <si>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</si>
  <si>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</si>
  <si>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</si>
  <si>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</si>
  <si>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</si>
  <si>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</si>
  <si>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</si>
  <si>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</si>
  <si>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</si>
  <si>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</si>
  <si>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</si>
  <si>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</si>
  <si>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</si>
  <si>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</si>
  <si>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</si>
  <si>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</si>
  <si>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</si>
  <si>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</si>
  <si>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</si>
  <si>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</si>
  <si>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</si>
  <si>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</si>
  <si>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</si>
  <si>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</si>
  <si>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</si>
  <si>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</si>
  <si>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</si>
  <si>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</si>
  <si>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</si>
  <si>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</si>
  <si>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</si>
  <si>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</si>
  <si>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</si>
  <si>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</si>
  <si>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</si>
  <si>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</si>
  <si>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</si>
  <si>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</si>
  <si>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</si>
  <si>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</si>
  <si>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</si>
  <si>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</si>
  <si>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</si>
  <si>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</si>
  <si>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</si>
  <si>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</si>
  <si>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</si>
  <si>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</si>
  <si>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</si>
  <si>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</si>
  <si>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</si>
  <si>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</si>
  <si>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</si>
  <si>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</si>
  <si>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</si>
  <si>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</si>
  <si>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</si>
  <si>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</si>
  <si>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</si>
  <si>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</si>
  <si>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</si>
  <si>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</si>
  <si>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</si>
  <si>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</si>
  <si>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</si>
  <si>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</si>
  <si>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</si>
  <si>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</si>
  <si>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</si>
  <si>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</si>
  <si>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</si>
  <si>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</si>
  <si>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</si>
  <si>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</si>
  <si>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</si>
  <si>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</si>
  <si>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</si>
  <si>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</si>
  <si>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</si>
  <si>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</si>
  <si>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</si>
  <si>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</si>
  <si>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</si>
  <si>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</si>
  <si>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</si>
  <si>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</si>
  <si>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</si>
  <si>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</si>
  <si>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</si>
  <si>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</si>
  <si>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</si>
  <si>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</si>
  <si>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</si>
  <si>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</si>
  <si>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</si>
  <si>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</si>
  <si>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</si>
  <si>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</si>
  <si>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</si>
  <si>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</si>
  <si>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</si>
  <si>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</si>
  <si>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</si>
  <si>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</si>
  <si>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</si>
  <si>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</si>
  <si>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</si>
  <si>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</si>
  <si>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</si>
  <si>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</si>
  <si>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</si>
  <si>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</si>
  <si>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</si>
  <si>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</si>
  <si>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</si>
  <si>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</si>
  <si>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</si>
  <si>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</si>
  <si>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</si>
  <si>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</si>
  <si>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</si>
  <si>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</si>
  <si>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</si>
  <si>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</si>
  <si>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</si>
  <si>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</si>
  <si>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</si>
  <si>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</si>
  <si>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</si>
  <si>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</si>
  <si>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</si>
  <si>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</si>
  <si>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</si>
  <si>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</si>
  <si>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</si>
  <si>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</si>
  <si>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</si>
  <si>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</si>
  <si>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</si>
  <si>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</si>
  <si>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</si>
  <si>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</si>
  <si>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</si>
  <si>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</si>
  <si>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</si>
  <si>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</si>
  <si>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</si>
  <si>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</si>
  <si>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</si>
  <si>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</si>
  <si>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</si>
  <si>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</si>
  <si>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</si>
  <si>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</si>
  <si>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</si>
  <si>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</si>
  <si>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</si>
  <si>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</si>
  <si>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</si>
  <si>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</si>
  <si>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</si>
  <si>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</si>
  <si>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</si>
  <si>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</si>
  <si>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</si>
  <si>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</si>
  <si>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</si>
  <si>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</si>
  <si>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</si>
  <si>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</si>
  <si>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</si>
  <si>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</si>
  <si>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</si>
  <si>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</si>
  <si>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</si>
  <si>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</si>
  <si>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</si>
  <si>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</si>
  <si>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</si>
  <si>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</si>
  <si>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</si>
  <si>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</si>
  <si>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</si>
  <si>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</si>
  <si>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</si>
  <si>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</si>
  <si>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</si>
  <si>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</si>
  <si>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</si>
  <si>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</si>
  <si>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</si>
  <si>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</si>
  <si>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</si>
  <si>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</si>
  <si>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</si>
  <si>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</si>
  <si>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</si>
  <si>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</si>
  <si>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</si>
  <si>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</si>
  <si>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</si>
  <si>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</si>
  <si>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</si>
  <si>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</si>
  <si>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</si>
  <si>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</si>
  <si>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</si>
  <si>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</si>
  <si>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</si>
  <si>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</si>
  <si>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</si>
  <si>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</si>
  <si>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</si>
  <si>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</si>
  <si>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</si>
  <si>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</si>
  <si>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</si>
  <si>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</si>
  <si>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</si>
  <si>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</si>
  <si>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</si>
  <si>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</si>
  <si>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</si>
  <si>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</si>
  <si>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</si>
  <si>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</si>
  <si>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</si>
  <si>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</si>
  <si>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</si>
  <si>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</si>
  <si>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</si>
  <si>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</si>
  <si>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</si>
  <si>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</si>
  <si>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</si>
  <si>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</si>
  <si>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</si>
  <si>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</si>
  <si>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</si>
  <si>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</si>
  <si>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</si>
  <si>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</si>
  <si>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</si>
  <si>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</si>
  <si>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</si>
  <si>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</si>
  <si>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</si>
  <si>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</si>
  <si>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</si>
  <si>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</si>
  <si>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</si>
  <si>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</si>
  <si>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</si>
  <si>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</si>
  <si>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</si>
  <si>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</si>
  <si>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</si>
  <si>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</si>
  <si>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</si>
  <si>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</si>
  <si>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</si>
  <si>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</si>
  <si>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</si>
  <si>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</si>
  <si>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</si>
  <si>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</si>
  <si>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</si>
  <si>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</si>
  <si>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</si>
  <si>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</si>
  <si>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</si>
  <si>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</si>
  <si>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</si>
  <si>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</si>
  <si>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</si>
  <si>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</si>
  <si>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</si>
  <si>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</si>
  <si>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</si>
  <si>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</si>
  <si>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</si>
  <si>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</si>
  <si>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</si>
  <si>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</si>
  <si>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</si>
  <si>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</si>
  <si>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</si>
  <si>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</si>
  <si>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</si>
  <si>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</si>
  <si>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</si>
  <si>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</si>
  <si>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</si>
  <si>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</si>
  <si>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</si>
  <si>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</si>
  <si>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</si>
  <si>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</si>
  <si>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</si>
  <si>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</si>
  <si>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</si>
  <si>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</si>
  <si>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</si>
  <si>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</si>
  <si>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</si>
  <si>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</si>
  <si>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</si>
  <si>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</si>
  <si>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</si>
  <si>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</si>
  <si>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</si>
  <si>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</si>
  <si>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</si>
  <si>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</si>
  <si>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</si>
  <si>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</si>
  <si>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</si>
  <si>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</si>
  <si>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</si>
  <si>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</si>
  <si>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</si>
  <si>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</si>
  <si>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</si>
  <si>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</si>
  <si>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</si>
  <si>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</si>
  <si>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</si>
  <si>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</si>
  <si>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</si>
  <si>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</si>
  <si>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</si>
  <si>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</si>
  <si>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</si>
  <si>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</si>
  <si>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</si>
  <si>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</si>
  <si>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</si>
  <si>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</si>
  <si>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</si>
  <si>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</si>
  <si>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</si>
  <si>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</si>
  <si>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</si>
  <si>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</si>
  <si>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</si>
  <si>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</si>
  <si>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</si>
  <si>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</si>
  <si>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</si>
  <si>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</si>
  <si>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</si>
  <si>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</si>
  <si>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</si>
  <si>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</si>
  <si>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</si>
  <si>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</si>
  <si>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</si>
  <si>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</si>
  <si>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</si>
  <si>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</si>
  <si>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</si>
  <si>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</si>
  <si>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</si>
  <si>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</si>
  <si>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</si>
  <si>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</si>
  <si>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</si>
  <si>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</si>
  <si>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</si>
  <si>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</si>
  <si>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</si>
  <si>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</si>
  <si>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</si>
  <si>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</si>
  <si>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</si>
  <si>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</si>
  <si>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</si>
  <si>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</si>
  <si>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</si>
  <si>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</si>
  <si>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</si>
  <si>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</si>
  <si>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</si>
  <si>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</si>
  <si>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</si>
  <si>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</si>
  <si>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</si>
  <si>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</si>
  <si>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</si>
  <si>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</si>
  <si>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</si>
  <si>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</si>
  <si>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</si>
  <si>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</si>
  <si>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</si>
  <si>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</si>
  <si>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</si>
  <si>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</si>
  <si>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</si>
  <si>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</si>
  <si>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</si>
  <si>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</si>
  <si>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</si>
  <si>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</si>
  <si>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</si>
  <si>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</si>
  <si>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</si>
  <si>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</si>
  <si>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</si>
  <si>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</si>
  <si>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</si>
  <si>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</si>
  <si>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</si>
  <si>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</si>
  <si>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</si>
  <si>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</si>
  <si>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</si>
  <si>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</si>
  <si>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</si>
  <si>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</si>
  <si>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</si>
  <si>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</si>
  <si>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</si>
  <si>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</si>
  <si>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</si>
  <si>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</si>
  <si>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</si>
  <si>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</si>
  <si>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</si>
  <si>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</si>
  <si>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</si>
  <si>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</si>
  <si>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</si>
  <si>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</si>
  <si>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</si>
  <si>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</si>
  <si>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</si>
  <si>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</si>
  <si>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</si>
  <si>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</si>
  <si>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</si>
  <si>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</si>
  <si>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</si>
  <si>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</si>
  <si>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</si>
  <si>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</si>
  <si>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</si>
  <si>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</si>
  <si>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</si>
  <si>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</si>
  <si>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</si>
  <si>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</si>
  <si>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</si>
  <si>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</si>
  <si>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</si>
  <si>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</si>
  <si>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</si>
  <si>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</si>
  <si>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</si>
  <si>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</si>
  <si>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</si>
  <si>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</si>
  <si>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</si>
  <si>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</si>
  <si>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</si>
  <si>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</si>
  <si>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</si>
  <si>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</si>
  <si>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</si>
  <si>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</si>
  <si>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</si>
  <si>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</si>
  <si>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</si>
  <si>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</si>
  <si>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</si>
  <si>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</si>
  <si>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</si>
  <si>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</si>
  <si>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</si>
  <si>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</si>
  <si>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</si>
  <si>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</si>
  <si>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</si>
  <si>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</si>
  <si>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</si>
  <si>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</si>
  <si>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</si>
  <si>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</si>
  <si>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</si>
  <si>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</si>
  <si>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</si>
  <si>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</si>
  <si>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</si>
  <si>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</si>
  <si>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</si>
  <si>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</si>
  <si>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</si>
  <si>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</si>
  <si>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</si>
  <si>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</si>
  <si>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</si>
  <si>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</si>
  <si>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</si>
  <si>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</si>
  <si>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</si>
  <si>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</si>
  <si>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</si>
  <si>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</si>
  <si>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</si>
  <si>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</si>
  <si>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</si>
  <si>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</si>
  <si>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</si>
  <si>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</si>
  <si>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</si>
  <si>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</si>
  <si>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</si>
  <si>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</si>
  <si>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</si>
  <si>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</si>
  <si>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</si>
  <si>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</si>
  <si>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</si>
  <si>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</si>
  <si>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</si>
  <si>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</si>
  <si>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</si>
  <si>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</si>
  <si>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</si>
  <si>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</si>
  <si>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</si>
  <si>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</si>
  <si>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</si>
  <si>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</si>
  <si>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</si>
  <si>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</si>
  <si>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</si>
  <si>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</si>
  <si>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</si>
  <si>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</si>
  <si>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</si>
  <si>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</si>
  <si>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</si>
  <si>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</si>
  <si>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</si>
  <si>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</si>
  <si>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</si>
  <si>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</si>
  <si>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</si>
  <si>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</si>
  <si>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</si>
  <si>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</si>
  <si>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</si>
  <si>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</si>
  <si>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</si>
  <si>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</si>
  <si>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</si>
  <si>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</si>
  <si>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</si>
  <si>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</si>
  <si>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</si>
  <si>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</si>
  <si>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</si>
  <si>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</si>
  <si>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</si>
  <si>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</si>
  <si>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</si>
  <si>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</si>
  <si>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</si>
  <si>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</si>
  <si>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</si>
  <si>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</si>
  <si>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</si>
  <si>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</si>
  <si>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</si>
  <si>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</si>
  <si>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</si>
  <si>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</si>
  <si>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</si>
  <si>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</si>
  <si>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</si>
  <si>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</si>
  <si>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</si>
  <si>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</si>
  <si>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</si>
  <si>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</si>
  <si>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</si>
  <si>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</si>
  <si>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</si>
  <si>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</si>
  <si>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</si>
  <si>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</si>
  <si>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</si>
  <si>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</si>
  <si>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</si>
  <si>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</si>
  <si>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</si>
  <si>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</si>
  <si>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</si>
  <si>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</si>
  <si>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</si>
  <si>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</si>
  <si>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</si>
  <si>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</si>
  <si>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</si>
  <si>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</si>
  <si>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</si>
  <si>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</si>
  <si>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</si>
  <si>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</si>
  <si>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</si>
  <si>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</si>
  <si>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</si>
  <si>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</si>
  <si>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</si>
  <si>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</si>
  <si>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</si>
  <si>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</si>
  <si>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</si>
  <si>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</si>
  <si>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</si>
  <si>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</si>
  <si>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</si>
  <si>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</si>
  <si>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</si>
  <si>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</si>
  <si>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</si>
  <si>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</si>
  <si>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</si>
  <si>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</si>
  <si>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</si>
  <si>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</si>
  <si>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</si>
  <si>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</si>
  <si>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</si>
  <si>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</si>
  <si>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</si>
  <si>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</si>
  <si>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</si>
  <si>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</si>
  <si>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</si>
  <si>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</si>
  <si>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</si>
  <si>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</si>
  <si>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</si>
  <si>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</si>
  <si>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</si>
  <si>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</si>
  <si>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</si>
  <si>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</si>
  <si>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</si>
  <si>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</si>
  <si>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</si>
  <si>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</si>
  <si>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</si>
  <si>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</si>
  <si>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</si>
  <si>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</si>
  <si>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</si>
  <si>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</si>
  <si>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</si>
  <si>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</si>
  <si>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</si>
  <si>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</si>
  <si>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</si>
  <si>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</si>
  <si>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</si>
  <si>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</si>
  <si>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</si>
  <si>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</si>
  <si>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</si>
  <si>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</si>
  <si>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</si>
  <si>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</si>
  <si>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</si>
  <si>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</si>
  <si>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</si>
  <si>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</si>
  <si>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</si>
  <si>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</si>
  <si>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</si>
  <si>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</si>
  <si>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</si>
  <si>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</si>
  <si>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</si>
  <si>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</si>
  <si>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</si>
  <si>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</si>
  <si>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</si>
  <si>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</si>
  <si>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</si>
  <si>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</si>
  <si>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</si>
  <si>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</si>
  <si>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</si>
  <si>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</si>
  <si>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</si>
  <si>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</si>
  <si>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</si>
  <si>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</si>
  <si>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</si>
  <si>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</si>
  <si>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</si>
  <si>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</si>
  <si>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</si>
  <si>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</si>
  <si>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</si>
  <si>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</si>
  <si>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</si>
  <si>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</si>
  <si>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</si>
  <si>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</si>
  <si>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</si>
  <si>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</si>
  <si>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</si>
  <si>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</si>
  <si>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</si>
  <si>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</si>
  <si>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</si>
  <si>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</si>
  <si>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</si>
  <si>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</si>
  <si>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</si>
  <si>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</si>
  <si>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</si>
  <si>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</si>
  <si>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</si>
  <si>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</si>
  <si>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</si>
  <si>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</si>
  <si>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</si>
  <si>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</si>
  <si>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</si>
  <si>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</si>
  <si>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</si>
  <si>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</si>
  <si>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</si>
  <si>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</si>
  <si>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</si>
  <si>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</si>
  <si>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</si>
  <si>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</si>
  <si>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</si>
  <si>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</si>
  <si>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</si>
  <si>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</si>
  <si>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</si>
  <si>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</si>
  <si>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</si>
  <si>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</si>
  <si>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</si>
  <si>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</si>
  <si>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</si>
  <si>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</si>
  <si>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</si>
  <si>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</si>
  <si>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</si>
  <si>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</si>
  <si>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</si>
  <si>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</si>
  <si>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</si>
  <si>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</si>
  <si>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</si>
  <si>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</si>
  <si>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</si>
  <si>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</si>
  <si>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</si>
  <si>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</si>
  <si>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</si>
  <si>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</si>
  <si>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</si>
  <si>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</si>
  <si>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</si>
  <si>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</si>
  <si>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</si>
  <si>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</si>
  <si>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</si>
  <si>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</si>
  <si>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</si>
  <si>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</si>
  <si>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</si>
  <si>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</si>
  <si>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</si>
  <si>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</si>
  <si>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</si>
  <si>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</si>
  <si>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</si>
  <si>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</si>
  <si>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</si>
  <si>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</si>
  <si>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</si>
  <si>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</si>
  <si>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</si>
  <si>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</si>
  <si>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</si>
  <si>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</si>
  <si>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</si>
  <si>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</si>
  <si>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</si>
  <si>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</si>
  <si>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</si>
  <si>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</si>
  <si>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</si>
  <si>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</si>
  <si>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</si>
  <si>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</si>
  <si>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</si>
  <si>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</si>
  <si>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</si>
  <si>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</si>
  <si>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</si>
  <si>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</si>
  <si>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</si>
  <si>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</si>
  <si>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</si>
  <si>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</si>
  <si>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</si>
  <si>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</si>
  <si>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</si>
  <si>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</si>
  <si>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</si>
  <si>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</si>
  <si>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</si>
  <si>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</si>
  <si>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</si>
  <si>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</si>
  <si>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</si>
  <si>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</si>
  <si>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</si>
  <si>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</si>
  <si>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</si>
  <si>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</si>
  <si>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</si>
  <si>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</si>
  <si>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</si>
  <si>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</si>
  <si>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</si>
  <si>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</si>
  <si>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</si>
  <si>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</si>
  <si>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</si>
  <si>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</si>
  <si>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</si>
  <si>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</si>
  <si>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</si>
  <si>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</si>
  <si>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</si>
  <si>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</si>
  <si>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</si>
  <si>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</si>
  <si>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</si>
  <si>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</si>
  <si>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</si>
  <si>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</si>
  <si>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</si>
  <si>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</si>
  <si>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</si>
  <si>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</si>
  <si>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</si>
  <si>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</si>
  <si>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</si>
  <si>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</si>
  <si>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</si>
  <si>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</si>
  <si>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</si>
  <si>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</si>
  <si>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</si>
  <si>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</si>
  <si>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</si>
  <si>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</si>
  <si>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</si>
  <si>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</si>
  <si>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</si>
  <si>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</si>
  <si>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</si>
  <si>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</si>
  <si>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</si>
  <si>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</si>
  <si>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</si>
  <si>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</si>
  <si>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</si>
  <si>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</si>
  <si>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</si>
  <si>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</si>
  <si>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</si>
  <si>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</si>
  <si>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</si>
  <si>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</si>
  <si>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</si>
  <si>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</si>
  <si>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</si>
  <si>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</si>
  <si>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</si>
  <si>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</si>
  <si>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</si>
  <si>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</si>
  <si>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</si>
  <si>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</si>
  <si>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</si>
  <si>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</si>
  <si>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</si>
  <si>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</si>
  <si>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</si>
  <si>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</si>
  <si>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</si>
  <si>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</si>
  <si>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</si>
  <si>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</si>
  <si>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</si>
  <si>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</si>
  <si>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</si>
  <si>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</si>
  <si>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</si>
  <si>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</si>
  <si>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</si>
  <si>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</si>
  <si>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</si>
  <si>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</si>
  <si>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</si>
  <si>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</si>
  <si>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</si>
  <si>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</si>
  <si>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</si>
  <si>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</si>
  <si>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</si>
  <si>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</si>
  <si>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</si>
  <si>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</si>
  <si>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</si>
  <si>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</si>
  <si>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</si>
  <si>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</si>
  <si>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</si>
  <si>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</si>
  <si>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</si>
  <si>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</si>
  <si>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</si>
  <si>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</si>
  <si>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</si>
  <si>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</si>
  <si>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</si>
  <si>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</si>
  <si>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</si>
  <si>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</si>
  <si>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</si>
  <si>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</si>
  <si>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</si>
  <si>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</si>
  <si>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</si>
  <si>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</si>
  <si>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</si>
  <si>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</si>
  <si>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</si>
  <si>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</si>
  <si>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</si>
  <si>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</si>
  <si>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</si>
  <si>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</si>
  <si>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</si>
  <si>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</si>
  <si>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</si>
  <si>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</si>
  <si>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</si>
  <si>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</si>
  <si>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</si>
  <si>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</si>
  <si>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</si>
  <si>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</si>
  <si>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</si>
  <si>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</si>
  <si>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</si>
  <si>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</si>
  <si>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</si>
  <si>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</si>
  <si>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</si>
  <si>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</si>
  <si>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</si>
  <si>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</si>
  <si>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</si>
  <si>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</si>
  <si>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</si>
  <si>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</si>
  <si>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</si>
  <si>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</si>
  <si>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</si>
  <si>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</si>
  <si>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</si>
  <si>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</si>
  <si>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</si>
  <si>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</si>
  <si>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</si>
  <si>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</si>
  <si>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</si>
  <si>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</si>
  <si>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</si>
  <si>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</si>
  <si>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</si>
  <si>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</si>
  <si>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</si>
  <si>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</si>
  <si>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</si>
  <si>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</si>
  <si>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</si>
  <si>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</si>
  <si>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</si>
  <si>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</si>
  <si>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</si>
  <si>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</si>
  <si>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</si>
  <si>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</si>
  <si>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</si>
  <si>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</si>
  <si>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</si>
  <si>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</si>
  <si>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</si>
  <si>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</si>
  <si>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</si>
  <si>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</si>
  <si>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</si>
  <si>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</si>
  <si>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</si>
  <si>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</si>
  <si>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</si>
  <si>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</si>
  <si>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</si>
  <si>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</si>
  <si>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</si>
  <si>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</si>
  <si>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</si>
  <si>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</si>
  <si>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</si>
  <si>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</si>
  <si>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</si>
  <si>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</si>
  <si>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</si>
  <si>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</si>
  <si>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</si>
  <si>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</si>
  <si>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</si>
  <si>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</si>
  <si>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</si>
  <si>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</si>
  <si>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</si>
  <si>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</si>
  <si>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</si>
  <si>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</si>
  <si>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</si>
  <si>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</si>
  <si>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</si>
  <si>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</si>
  <si>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</si>
  <si>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</si>
  <si>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</si>
  <si>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</si>
  <si>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</si>
  <si>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</si>
  <si>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</si>
  <si>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</si>
  <si>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</si>
  <si>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</si>
  <si>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</si>
  <si>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</si>
  <si>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</si>
  <si>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</si>
  <si>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</si>
  <si>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</si>
  <si>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</si>
  <si>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</si>
  <si>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</si>
  <si>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</si>
  <si>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</si>
  <si>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</si>
  <si>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</si>
  <si>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</si>
  <si>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</si>
  <si>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</si>
  <si>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</si>
  <si>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</si>
  <si>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</si>
  <si>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</si>
  <si>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</si>
  <si>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</si>
  <si>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</si>
  <si>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</si>
  <si>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</si>
  <si>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</si>
  <si>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</si>
  <si>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</si>
  <si>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</si>
  <si>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</si>
  <si>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</si>
  <si>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</si>
  <si>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</si>
  <si>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</si>
  <si>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</si>
  <si>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</si>
  <si>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</si>
  <si>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</si>
  <si>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</si>
  <si>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</si>
  <si>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</si>
  <si>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</si>
  <si>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</si>
  <si>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</si>
  <si>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</si>
  <si>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</si>
  <si>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</si>
  <si>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</si>
  <si>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</si>
  <si>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</si>
  <si>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</si>
  <si>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</si>
  <si>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</si>
  <si>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</si>
  <si>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</si>
  <si>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</si>
  <si>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</si>
  <si>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</si>
  <si>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</si>
  <si>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</si>
  <si>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</si>
  <si>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</si>
  <si>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</si>
  <si>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</si>
  <si>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</si>
  <si>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</si>
  <si>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</si>
  <si>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</si>
  <si>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</si>
  <si>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</si>
  <si>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</si>
  <si>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</si>
  <si>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</si>
  <si>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</si>
  <si>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</si>
  <si>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</si>
  <si>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</si>
  <si>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</si>
  <si>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</si>
  <si>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</si>
  <si>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</si>
  <si>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</si>
  <si>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</si>
  <si>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</si>
  <si>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</si>
  <si>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</si>
  <si>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</si>
  <si>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</si>
  <si>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</si>
  <si>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</si>
  <si>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</si>
  <si>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</si>
  <si>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</si>
  <si>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</si>
  <si>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</si>
  <si>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</si>
  <si>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</si>
  <si>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</si>
  <si>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</si>
  <si>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</si>
  <si>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</si>
  <si>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</si>
  <si>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</si>
  <si>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</si>
  <si>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</si>
  <si>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</si>
  <si>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</si>
  <si>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</si>
  <si>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</si>
  <si>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</si>
  <si>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</si>
  <si>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</si>
  <si>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</si>
  <si>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</si>
  <si>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</si>
  <si>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</si>
  <si>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</si>
  <si>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</si>
  <si>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</si>
  <si>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</si>
  <si>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</si>
  <si>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</si>
  <si>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</si>
  <si>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</si>
  <si>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</si>
  <si>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</si>
  <si>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</si>
  <si>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</si>
  <si>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</si>
  <si>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</si>
  <si>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</si>
  <si>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</si>
  <si>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</si>
  <si>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</si>
  <si>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</si>
  <si>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</si>
  <si>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</si>
  <si>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</si>
  <si>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</si>
  <si>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</si>
  <si>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</si>
  <si>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</si>
  <si>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</si>
  <si>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</si>
  <si>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</si>
  <si>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</si>
  <si>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</si>
  <si>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</si>
  <si>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</si>
  <si>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</si>
  <si>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</si>
  <si>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</si>
  <si>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</si>
  <si>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</si>
  <si>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</si>
  <si>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</si>
  <si>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</si>
  <si>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</si>
  <si>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</si>
  <si>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</si>
  <si>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</si>
  <si>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</si>
  <si>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</si>
  <si>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</si>
  <si>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</si>
  <si>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</si>
  <si>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</si>
  <si>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</si>
  <si>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</si>
  <si>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</si>
  <si>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</si>
  <si>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</si>
  <si>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</si>
  <si>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</si>
  <si>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</si>
  <si>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</si>
  <si>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</si>
  <si>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</si>
  <si>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</si>
  <si>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</si>
  <si>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</si>
  <si>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</si>
  <si>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</si>
  <si>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</si>
  <si>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</si>
  <si>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</si>
  <si>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</si>
  <si>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</si>
  <si>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</si>
  <si>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</si>
  <si>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</si>
  <si>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</si>
  <si>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</si>
  <si>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</si>
  <si>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</si>
  <si>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</si>
  <si>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</si>
  <si>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</si>
  <si>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</si>
  <si>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</si>
  <si>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</si>
  <si>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</si>
  <si>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</si>
  <si>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</si>
  <si>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</si>
  <si>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</si>
  <si>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</si>
  <si>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</si>
  <si>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</si>
  <si>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</si>
  <si>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</si>
  <si>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</si>
  <si>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</si>
  <si>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</si>
  <si>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</si>
  <si>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</si>
  <si>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</si>
  <si>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</si>
  <si>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</si>
  <si>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</si>
  <si>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</si>
  <si>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</si>
  <si>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</si>
  <si>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</si>
  <si>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</si>
  <si>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</si>
  <si>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</si>
  <si>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</si>
  <si>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</si>
  <si>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</si>
  <si>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</si>
  <si>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</si>
  <si>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</si>
  <si>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</si>
  <si>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</si>
  <si>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</si>
  <si>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</si>
  <si>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</si>
  <si>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</si>
  <si>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</si>
  <si>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</si>
  <si>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</si>
  <si>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</si>
  <si>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</si>
  <si>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</si>
  <si>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</si>
  <si>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</si>
  <si>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</si>
  <si>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</si>
  <si>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</si>
  <si>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</si>
  <si>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</si>
  <si>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</si>
  <si>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</si>
  <si>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</si>
  <si>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</si>
  <si>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</si>
  <si>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</si>
  <si>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</si>
  <si>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</si>
  <si>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</si>
  <si>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</si>
  <si>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</si>
  <si>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</si>
  <si>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</si>
  <si>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</si>
  <si>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</si>
  <si>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</si>
  <si>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</si>
  <si>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</si>
  <si>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</si>
  <si>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</si>
  <si>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</si>
  <si>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</si>
  <si>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</si>
  <si>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</si>
  <si>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</si>
  <si>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</si>
  <si>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</si>
  <si>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</si>
  <si>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</si>
  <si>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</si>
  <si>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</si>
  <si>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</si>
  <si>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</si>
  <si>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</si>
  <si>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</si>
  <si>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</si>
  <si>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</si>
  <si>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</si>
  <si>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</si>
  <si>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</si>
  <si>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</si>
  <si>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</si>
  <si>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</si>
  <si>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</si>
  <si>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</si>
  <si>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</si>
  <si>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</si>
  <si>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</si>
  <si>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</si>
  <si>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</si>
  <si>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</si>
  <si>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</si>
  <si>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</si>
  <si>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</si>
  <si>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</si>
  <si>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</si>
  <si>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</si>
  <si>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</si>
  <si>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</si>
  <si>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</si>
  <si>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</si>
  <si>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</si>
  <si>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</si>
  <si>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</si>
  <si>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</si>
  <si>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</si>
  <si>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</si>
  <si>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</si>
  <si>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</si>
  <si>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</si>
  <si>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</si>
  <si>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</si>
  <si>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</si>
  <si>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</si>
  <si>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</si>
  <si>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</si>
  <si>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</si>
  <si>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</si>
  <si>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</si>
  <si>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</si>
  <si>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</si>
  <si>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</si>
  <si>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</si>
  <si>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</si>
  <si>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</si>
  <si>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</si>
  <si>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</si>
  <si>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</si>
  <si>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</si>
  <si>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</si>
  <si>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</si>
  <si>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</si>
  <si>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</si>
  <si>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</si>
  <si>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</si>
  <si>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</si>
  <si>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</si>
  <si>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</si>
  <si>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</si>
  <si>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</si>
  <si>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</si>
  <si>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</si>
  <si>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</si>
  <si>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</si>
  <si>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</si>
  <si>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</si>
  <si>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</si>
  <si>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</si>
  <si>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</si>
  <si>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</si>
  <si>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</si>
  <si>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</si>
  <si>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</si>
  <si>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</si>
  <si>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</si>
  <si>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</si>
  <si>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</si>
  <si>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</si>
  <si>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</si>
  <si>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</si>
  <si>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</si>
  <si>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</si>
  <si>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</si>
  <si>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</si>
  <si>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</si>
  <si>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</si>
  <si>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</si>
  <si>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</si>
  <si>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</si>
  <si>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</si>
  <si>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</si>
  <si>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</si>
  <si>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</si>
  <si>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</si>
  <si>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</si>
  <si>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</si>
  <si>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</si>
  <si>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</si>
  <si>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</si>
  <si>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</si>
  <si>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</si>
  <si>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</si>
  <si>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</si>
  <si>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</si>
  <si>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</si>
  <si>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</si>
  <si>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</si>
  <si>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</si>
  <si>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</si>
  <si>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</si>
  <si>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</si>
  <si>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</si>
  <si>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</si>
  <si>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</si>
  <si>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</si>
  <si>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</si>
  <si>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</si>
  <si>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</si>
  <si>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</si>
  <si>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</si>
  <si>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</si>
  <si>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</si>
  <si>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</si>
  <si>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</si>
  <si>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</si>
  <si>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</si>
  <si>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</si>
  <si>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</si>
  <si>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</si>
  <si>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</si>
  <si>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</si>
  <si>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</si>
  <si>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</si>
  <si>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</si>
  <si>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</si>
  <si>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</si>
  <si>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</si>
  <si>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</si>
  <si>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</si>
  <si>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</si>
  <si>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</si>
  <si>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</si>
  <si>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</si>
  <si>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</si>
  <si>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</si>
  <si>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</si>
  <si>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</si>
  <si>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</si>
  <si>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</si>
  <si>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</si>
  <si>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</si>
  <si>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</si>
  <si>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</si>
  <si>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</si>
  <si>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</si>
  <si>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</si>
  <si>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</si>
  <si>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</si>
  <si>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</si>
  <si>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</si>
  <si>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</si>
  <si>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</si>
  <si>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</si>
  <si>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</si>
  <si>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</si>
  <si>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</si>
  <si>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</si>
  <si>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</si>
  <si>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</si>
  <si>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</si>
  <si>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</si>
  <si>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</si>
  <si>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</si>
  <si>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</si>
  <si>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</si>
  <si>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</si>
  <si>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</si>
  <si>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</si>
  <si>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</si>
  <si>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</si>
  <si>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</si>
  <si>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</si>
  <si>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</si>
  <si>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</si>
  <si>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</si>
  <si>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</si>
  <si>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</si>
  <si>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</si>
  <si>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</si>
  <si>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</si>
  <si>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</si>
  <si>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</si>
  <si>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</si>
  <si>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</si>
  <si>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</si>
  <si>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</si>
  <si>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</si>
  <si>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</si>
  <si>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</si>
  <si>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</si>
  <si>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</si>
  <si>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</si>
  <si>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</si>
  <si>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</si>
  <si>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</si>
  <si>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</si>
  <si>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</si>
  <si>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</si>
  <si>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</si>
  <si>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</si>
  <si>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</si>
  <si>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</si>
  <si>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</si>
  <si>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</si>
  <si>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</si>
  <si>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</si>
  <si>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</si>
  <si>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</si>
  <si>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</si>
  <si>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</si>
  <si>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</si>
  <si>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</si>
  <si>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</si>
  <si>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</si>
  <si>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</si>
  <si>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</si>
  <si>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</si>
  <si>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</si>
  <si>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</si>
  <si>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</si>
  <si>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</si>
  <si>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</si>
  <si>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</si>
  <si>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</si>
  <si>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</si>
  <si>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</si>
  <si>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</si>
  <si>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</si>
  <si>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</si>
  <si>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</si>
  <si>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</si>
  <si>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</si>
  <si>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</si>
  <si>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</si>
  <si>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</si>
  <si>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</si>
  <si>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</si>
  <si>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</si>
  <si>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</si>
  <si>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</si>
  <si>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</si>
  <si>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</si>
  <si>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</si>
  <si>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</si>
  <si>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</si>
  <si>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</si>
  <si>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</si>
  <si>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</si>
  <si>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</si>
  <si>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</si>
  <si>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</si>
  <si>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</si>
  <si>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</si>
  <si>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</si>
  <si>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</si>
  <si>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</si>
  <si>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</si>
  <si>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</si>
  <si>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</si>
  <si>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</si>
  <si>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</si>
  <si>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</si>
  <si>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</si>
  <si>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</si>
  <si>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</si>
  <si>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</si>
  <si>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</si>
  <si>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</si>
  <si>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</si>
  <si>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</si>
  <si>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</si>
  <si>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</si>
  <si>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</si>
  <si>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</si>
  <si>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</si>
  <si>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</si>
  <si>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</si>
  <si>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</si>
  <si>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</si>
  <si>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</si>
  <si>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</si>
  <si>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</si>
  <si>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</si>
  <si>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</si>
  <si>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</si>
  <si>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</si>
  <si>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</si>
  <si>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</si>
  <si>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</si>
  <si>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</si>
  <si>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</si>
  <si>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</si>
  <si>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</si>
  <si>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</si>
  <si>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</si>
  <si>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</si>
  <si>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</si>
  <si>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</si>
  <si>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</si>
  <si>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</si>
  <si>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</si>
  <si>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</si>
  <si>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</si>
  <si>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</si>
  <si>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</si>
  <si>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</si>
  <si>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</si>
  <si>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</si>
  <si>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</si>
  <si>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</si>
  <si>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</si>
  <si>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</si>
  <si>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</si>
  <si>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</si>
  <si>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</si>
  <si>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</si>
  <si>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</si>
  <si>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</si>
  <si>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</si>
  <si>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</si>
  <si>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</si>
  <si>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</si>
  <si>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</si>
  <si>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</si>
  <si>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</si>
  <si>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</si>
  <si>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</si>
  <si>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</si>
  <si>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</si>
  <si>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</si>
  <si>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</si>
  <si>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</si>
  <si>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</si>
  <si>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</si>
  <si>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</si>
  <si>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</si>
  <si>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</si>
  <si>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</si>
  <si>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</si>
  <si>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</si>
  <si>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</si>
  <si>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</si>
  <si>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</si>
  <si>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</si>
  <si>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</si>
  <si>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</si>
  <si>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</si>
  <si>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</si>
  <si>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</si>
  <si>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</si>
  <si>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</si>
  <si>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</si>
  <si>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</si>
  <si>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</si>
  <si>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</si>
  <si>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</si>
  <si>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</si>
  <si>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</si>
  <si>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</si>
  <si>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</si>
  <si>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</si>
  <si>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</si>
  <si>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</si>
  <si>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</si>
  <si>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</si>
  <si>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</si>
  <si>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</si>
  <si>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</si>
  <si>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</si>
  <si>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</si>
  <si>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</si>
  <si>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</si>
  <si>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</si>
  <si>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</si>
  <si>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</si>
  <si>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</si>
  <si>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</si>
  <si>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</si>
  <si>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</si>
  <si>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</si>
  <si>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</si>
  <si>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</si>
  <si>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</si>
  <si>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</si>
  <si>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</si>
  <si>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</si>
  <si>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</si>
  <si>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</si>
  <si>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</si>
  <si>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</si>
  <si>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</si>
  <si>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</si>
  <si>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</si>
  <si>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</si>
  <si>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</si>
  <si>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</si>
  <si>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</si>
  <si>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</si>
  <si>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</si>
  <si>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</si>
  <si>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</si>
  <si>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</si>
  <si>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</si>
  <si>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</si>
  <si>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</si>
  <si>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</si>
  <si>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</si>
  <si>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</si>
  <si>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</si>
  <si>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</si>
  <si>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</si>
  <si>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</si>
  <si>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</si>
  <si>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</si>
  <si>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</si>
  <si>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</si>
  <si>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</si>
  <si>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</si>
  <si>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</si>
  <si>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</si>
  <si>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</si>
  <si>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</si>
  <si>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</si>
  <si>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</si>
  <si>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</si>
  <si>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</si>
  <si>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</si>
  <si>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</si>
  <si>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</si>
  <si>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</si>
  <si>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</si>
  <si>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</si>
  <si>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</si>
  <si>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</si>
  <si>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</si>
  <si>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</si>
  <si>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</si>
  <si>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</si>
  <si>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</si>
  <si>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</si>
  <si>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</si>
  <si>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</si>
  <si>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</si>
  <si>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</si>
  <si>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</si>
  <si>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</si>
  <si>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</si>
  <si>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</si>
  <si>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</si>
  <si>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</si>
  <si>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</si>
  <si>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</si>
  <si>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</si>
  <si>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</si>
  <si>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</si>
  <si>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</si>
  <si>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</si>
  <si>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</si>
  <si>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</si>
  <si>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</si>
  <si>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</si>
  <si>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</si>
  <si>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</si>
  <si>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</si>
  <si>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</si>
  <si>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</si>
  <si>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</si>
  <si>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</si>
  <si>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</si>
  <si>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</si>
  <si>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</si>
  <si>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</si>
  <si>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</si>
  <si>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</si>
  <si>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</si>
  <si>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</si>
  <si>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</si>
  <si>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</si>
  <si>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</si>
  <si>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</si>
  <si>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</si>
  <si>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</si>
  <si>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</si>
  <si>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</si>
  <si>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</si>
  <si>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</si>
  <si>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</si>
  <si>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</si>
  <si>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</si>
  <si>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</si>
  <si>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</si>
  <si>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</si>
  <si>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</si>
  <si>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</si>
  <si>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</si>
  <si>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</si>
  <si>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</si>
  <si>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</si>
  <si>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</si>
  <si>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</si>
  <si>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</si>
  <si>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</si>
  <si>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</si>
  <si>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</si>
  <si>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</si>
  <si>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</si>
  <si>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</si>
  <si>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</si>
  <si>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</si>
  <si>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</si>
  <si>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</si>
  <si>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</si>
  <si>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</si>
  <si>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</si>
  <si>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</si>
  <si>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</si>
  <si>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</si>
  <si>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</si>
  <si>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</si>
  <si>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</si>
  <si>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</si>
  <si>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</si>
  <si>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</si>
  <si>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</si>
  <si>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</si>
  <si>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</si>
  <si>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</si>
  <si>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</si>
  <si>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</si>
  <si>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</si>
  <si>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</si>
  <si>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</si>
  <si>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</si>
  <si>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</si>
  <si>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</si>
  <si>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</si>
  <si>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</si>
  <si>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</si>
  <si>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</si>
  <si>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</si>
  <si>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</si>
  <si>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</si>
  <si>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</si>
  <si>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</si>
  <si>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</si>
  <si>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</si>
  <si>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</si>
  <si>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</si>
  <si>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</si>
  <si>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</si>
  <si>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</si>
  <si>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</si>
  <si>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</si>
  <si>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</si>
  <si>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</si>
  <si>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</si>
  <si>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</si>
  <si>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</si>
  <si>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</si>
  <si>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</si>
  <si>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</si>
  <si>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</si>
  <si>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</si>
  <si>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</si>
  <si>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</si>
  <si>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</si>
  <si>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</si>
  <si>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</si>
  <si>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</si>
  <si>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</si>
  <si>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</si>
  <si>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</si>
  <si>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</si>
  <si>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</si>
  <si>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</si>
  <si>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</si>
  <si>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</si>
  <si>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</si>
  <si>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</si>
  <si>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</si>
  <si>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</si>
  <si>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</si>
  <si>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</si>
  <si>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</si>
  <si>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</si>
  <si>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</si>
  <si>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</si>
  <si>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</si>
  <si>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</si>
  <si>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</si>
  <si>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</si>
  <si>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</si>
  <si>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</si>
  <si>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</si>
  <si>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</si>
  <si>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</si>
  <si>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</si>
  <si>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</si>
  <si>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</si>
  <si>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</si>
  <si>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</si>
  <si>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</si>
  <si>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</si>
  <si>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</si>
  <si>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</si>
  <si>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</si>
  <si>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</si>
  <si>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</si>
  <si>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</si>
  <si>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</si>
  <si>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</si>
  <si>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</si>
  <si>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</si>
  <si>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</si>
  <si>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</si>
  <si>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</si>
  <si>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</si>
  <si>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</si>
  <si>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</si>
  <si>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</si>
  <si>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</si>
  <si>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</si>
  <si>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</si>
  <si>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</si>
  <si>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</si>
  <si>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</si>
  <si>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</si>
  <si>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</si>
  <si>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</si>
  <si>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</si>
  <si>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</si>
  <si>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</si>
  <si>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</si>
  <si>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</si>
  <si>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</si>
  <si>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</si>
  <si>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</si>
  <si>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</si>
  <si>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</si>
  <si>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</si>
  <si>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</si>
  <si>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</si>
  <si>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</si>
  <si>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</si>
  <si>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</si>
  <si>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</si>
  <si>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</si>
  <si>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</si>
  <si>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</si>
  <si>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</si>
  <si>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</si>
  <si>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</si>
  <si>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</si>
  <si>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</si>
  <si>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</si>
  <si>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</si>
  <si>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</si>
  <si>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</si>
  <si>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</si>
  <si>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</si>
  <si>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</si>
  <si>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</si>
  <si>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</si>
  <si>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</si>
  <si>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</si>
  <si>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</si>
  <si>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</si>
  <si>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</si>
  <si>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</si>
  <si>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</si>
  <si>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</si>
  <si>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</si>
  <si>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</si>
  <si>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</si>
  <si>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</si>
  <si>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</si>
  <si>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</si>
  <si>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</si>
  <si>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</si>
  <si>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</si>
  <si>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</si>
  <si>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</si>
  <si>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</si>
  <si>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</si>
  <si>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</si>
  <si>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</si>
  <si>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</si>
  <si>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</si>
  <si>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</si>
  <si>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</si>
  <si>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</si>
  <si>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</si>
  <si>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</si>
  <si>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</si>
  <si>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</si>
  <si>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</si>
  <si>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</si>
  <si>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</si>
  <si>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</si>
  <si>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</si>
  <si>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</si>
  <si>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</si>
  <si>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</si>
  <si>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</si>
  <si>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</si>
  <si>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</si>
  <si>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</si>
  <si>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</si>
  <si>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</si>
  <si>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</si>
  <si>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</si>
  <si>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</si>
  <si>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</si>
  <si>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</si>
  <si>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</si>
  <si>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</si>
  <si>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</si>
  <si>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</si>
  <si>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</si>
  <si>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</si>
  <si>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</si>
  <si>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</si>
  <si>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</si>
  <si>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</si>
  <si>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</si>
  <si>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</si>
  <si>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</si>
  <si>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</si>
  <si>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</si>
  <si>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</si>
  <si>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</si>
  <si>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</si>
  <si>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</si>
  <si>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</si>
  <si>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</si>
  <si>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</si>
  <si>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</si>
  <si>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</si>
  <si>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</si>
  <si>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</si>
  <si>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</si>
  <si>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</si>
  <si>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</si>
  <si>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</si>
  <si>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</si>
  <si>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</si>
  <si>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</si>
  <si>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</si>
  <si>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</si>
  <si>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</si>
  <si>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</si>
  <si>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</si>
  <si>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</si>
  <si>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</si>
  <si>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</si>
  <si>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</si>
  <si>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</si>
  <si>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</si>
  <si>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</si>
  <si>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</si>
  <si>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</si>
  <si>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</si>
  <si>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</si>
  <si>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</si>
  <si>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</si>
  <si>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</si>
  <si>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</si>
  <si>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</si>
  <si>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</si>
  <si>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</si>
  <si>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</si>
  <si>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</si>
  <si>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</si>
  <si>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</si>
  <si>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</si>
  <si>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</si>
  <si>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</si>
  <si>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</si>
  <si>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</si>
  <si>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</si>
  <si>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</si>
  <si>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</si>
  <si>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</si>
  <si>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</si>
  <si>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</si>
  <si>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</si>
  <si>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</si>
  <si>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</si>
  <si>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</si>
  <si>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</si>
  <si>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</si>
  <si>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</si>
  <si>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</si>
  <si>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</si>
  <si>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</si>
  <si>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</si>
  <si>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</si>
  <si>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</si>
  <si>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</si>
  <si>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</si>
  <si>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</si>
  <si>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</si>
  <si>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</si>
  <si>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</si>
  <si>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</si>
  <si>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</si>
  <si>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</si>
  <si>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</si>
  <si>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</si>
  <si>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</si>
  <si>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</si>
  <si>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</si>
  <si>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</si>
  <si>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</si>
  <si>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</si>
  <si>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</si>
  <si>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</si>
  <si>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</si>
  <si>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</si>
  <si>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</si>
  <si>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</si>
  <si>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</si>
  <si>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</si>
  <si>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</si>
  <si>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</si>
  <si>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</si>
  <si>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</si>
  <si>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</si>
  <si>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</si>
  <si>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</si>
  <si>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</si>
  <si>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</si>
  <si>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</si>
  <si>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</si>
  <si>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</si>
  <si>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</si>
  <si>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</si>
  <si>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</si>
  <si>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</si>
  <si>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</si>
  <si>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</si>
  <si>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</si>
  <si>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</si>
  <si>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</si>
  <si>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</si>
  <si>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</si>
  <si>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</si>
  <si>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</si>
  <si>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</si>
  <si>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</si>
  <si>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</si>
  <si>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</si>
  <si>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</si>
  <si>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</si>
  <si>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</si>
  <si>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</si>
  <si>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</si>
  <si>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</si>
  <si>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</si>
  <si>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</si>
  <si>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</si>
  <si>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</si>
  <si>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</si>
  <si>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</si>
  <si>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</si>
  <si>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</si>
  <si>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</si>
  <si>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</si>
  <si>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</si>
  <si>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</si>
  <si>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</si>
  <si>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</si>
  <si>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</si>
  <si>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</si>
  <si>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</si>
  <si>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</si>
  <si>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</si>
  <si>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</si>
  <si>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</si>
  <si>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</si>
  <si>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</si>
  <si>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</si>
  <si>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</si>
  <si>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</si>
  <si>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</si>
  <si>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</si>
  <si>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</si>
  <si>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</si>
  <si>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</si>
  <si>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</si>
  <si>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</si>
  <si>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</si>
  <si>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</si>
  <si>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</si>
  <si>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</si>
  <si>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</si>
  <si>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</si>
  <si>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</si>
  <si>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</si>
  <si>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</si>
  <si>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</si>
  <si>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</si>
  <si>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</si>
  <si>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</si>
  <si>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</si>
  <si>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</si>
  <si>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</si>
  <si>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</si>
  <si>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</si>
  <si>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</si>
  <si>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</si>
  <si>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</si>
  <si>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</si>
  <si>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</si>
  <si>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</si>
  <si>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</si>
  <si>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</si>
  <si>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</si>
  <si>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</si>
  <si>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</si>
  <si>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</si>
  <si>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</si>
  <si>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</si>
  <si>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</si>
  <si>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</si>
  <si>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</si>
  <si>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</si>
  <si>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</si>
  <si>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</si>
  <si>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</si>
  <si>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</si>
  <si>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</si>
  <si>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</si>
  <si>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</si>
  <si>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</si>
  <si>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</si>
  <si>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</si>
  <si>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</si>
  <si>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</si>
  <si>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</si>
  <si>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</si>
  <si>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</si>
  <si>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</si>
  <si>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</si>
  <si>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</si>
  <si>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</si>
  <si>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</si>
  <si>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</si>
  <si>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</si>
  <si>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</si>
  <si>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</si>
  <si>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</si>
  <si>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</si>
  <si>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</si>
  <si>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</si>
  <si>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</si>
  <si>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</si>
  <si>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</si>
  <si>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</si>
  <si>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</si>
  <si>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</si>
  <si>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</si>
  <si>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</si>
  <si>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</si>
  <si>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</si>
  <si>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</si>
  <si>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</si>
  <si>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</si>
  <si>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</si>
  <si>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</si>
  <si>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</si>
  <si>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</si>
  <si>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</si>
  <si>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</si>
  <si>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</si>
  <si>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</si>
  <si>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</si>
  <si>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</si>
  <si>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</si>
  <si>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</si>
  <si>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</si>
  <si>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</si>
  <si>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</si>
  <si>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</si>
  <si>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</si>
  <si>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</si>
  <si>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</si>
  <si>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</si>
  <si>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</si>
  <si>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</si>
  <si>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</si>
  <si>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</si>
  <si>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</si>
  <si>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</si>
  <si>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</si>
  <si>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</si>
  <si>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</si>
  <si>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</si>
  <si>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</si>
  <si>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</si>
  <si>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</si>
  <si>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</si>
  <si>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</si>
  <si>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</si>
  <si>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</si>
  <si>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</si>
  <si>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</si>
  <si>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</si>
  <si>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</si>
  <si>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</si>
  <si>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</si>
  <si>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</si>
  <si>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</si>
  <si>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</si>
  <si>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</si>
  <si>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</si>
  <si>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</si>
  <si>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</si>
  <si>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</si>
  <si>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</si>
  <si>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</si>
  <si>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</si>
  <si>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</si>
  <si>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</si>
  <si>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</si>
  <si>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</si>
  <si>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</si>
  <si>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</si>
  <si>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</si>
  <si>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</si>
  <si>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</si>
  <si>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</si>
  <si>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</si>
  <si>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</si>
  <si>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</si>
  <si>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</si>
  <si>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</si>
  <si>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</si>
  <si>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</si>
  <si>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</si>
  <si>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</si>
  <si>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</si>
  <si>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</si>
  <si>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</si>
  <si>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</si>
  <si>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</si>
  <si>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</si>
  <si>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</si>
  <si>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</si>
  <si>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</si>
  <si>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</si>
  <si>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</si>
  <si>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</si>
  <si>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</si>
  <si>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</si>
  <si>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</si>
  <si>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</si>
  <si>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</si>
  <si>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</si>
  <si>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</si>
  <si>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</si>
  <si>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</si>
  <si>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</si>
  <si>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</si>
  <si>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</si>
  <si>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</si>
  <si>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</si>
  <si>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</si>
  <si>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</si>
  <si>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</si>
  <si>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</si>
  <si>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</si>
  <si>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</si>
  <si>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</si>
  <si>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</si>
  <si>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</si>
  <si>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</si>
  <si>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</si>
  <si>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</si>
  <si>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</si>
  <si>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</si>
  <si>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</si>
  <si>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</si>
  <si>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</si>
  <si>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</si>
  <si>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</si>
  <si>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</si>
  <si>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</si>
  <si>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</si>
  <si>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</si>
  <si>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</si>
  <si>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</si>
  <si>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</si>
  <si>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</si>
  <si>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</si>
  <si>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</si>
  <si>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</si>
  <si>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</si>
  <si>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</si>
  <si>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</si>
  <si>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</si>
  <si>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</si>
  <si>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</si>
  <si>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</si>
  <si>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</si>
  <si>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</si>
  <si>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</si>
  <si>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</si>
  <si>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</si>
  <si>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</si>
  <si>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</si>
  <si>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</si>
  <si>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</si>
  <si>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</si>
  <si>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</si>
  <si>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</si>
  <si>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</si>
  <si>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</si>
  <si>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</si>
  <si>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</si>
  <si>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</si>
  <si>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</si>
  <si>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</si>
  <si>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</si>
  <si>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</si>
  <si>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</si>
  <si>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</si>
  <si>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</si>
  <si>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</si>
  <si>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</si>
  <si>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</si>
  <si>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</si>
  <si>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</si>
  <si>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</si>
  <si>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</si>
  <si>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</si>
  <si>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</si>
  <si>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</si>
  <si>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</si>
  <si>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</si>
  <si>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</si>
  <si>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</si>
  <si>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</si>
  <si>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</si>
  <si>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</si>
  <si>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</si>
  <si>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</si>
  <si>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</si>
  <si>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</si>
  <si>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</si>
  <si>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</si>
  <si>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</si>
  <si>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</si>
  <si>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</si>
  <si>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</si>
  <si>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</si>
  <si>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</si>
  <si>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</si>
  <si>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</si>
  <si>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</si>
  <si>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</si>
  <si>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</si>
  <si>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</si>
  <si>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</si>
  <si>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</si>
  <si>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</si>
  <si>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</si>
  <si>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</si>
  <si>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</si>
  <si>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</si>
  <si>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</si>
  <si>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</si>
  <si>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</si>
  <si>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</si>
  <si>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</si>
  <si>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</si>
  <si>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</si>
  <si>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</si>
  <si>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</si>
  <si>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</si>
  <si>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</si>
  <si>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</si>
  <si>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</si>
  <si>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</si>
  <si>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</si>
  <si>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</si>
  <si>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</si>
  <si>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</si>
  <si>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</si>
  <si>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</si>
  <si>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</si>
  <si>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</si>
  <si>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</si>
  <si>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</si>
  <si>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</si>
  <si>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</si>
  <si>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</si>
  <si>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</si>
  <si>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</si>
  <si>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</si>
  <si>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</si>
  <si>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</si>
  <si>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</si>
  <si>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</si>
  <si>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</si>
  <si>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</si>
  <si>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</si>
  <si>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</si>
  <si>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</si>
  <si>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</si>
  <si>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</si>
  <si>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</si>
  <si>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</si>
  <si>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</si>
  <si>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</si>
  <si>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</si>
  <si>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</si>
  <si>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</si>
  <si>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</si>
  <si>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</si>
  <si>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</si>
  <si>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</si>
  <si>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</si>
  <si>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</si>
  <si>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</si>
  <si>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</si>
  <si>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</si>
  <si>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</si>
  <si>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</si>
  <si>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</si>
  <si>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</si>
  <si>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</si>
  <si>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</si>
  <si>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</si>
  <si>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</si>
  <si>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</si>
  <si>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</si>
  <si>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</si>
  <si>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</si>
  <si>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</si>
  <si>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</si>
  <si>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</si>
  <si>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</si>
  <si>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</si>
  <si>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</si>
  <si>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</si>
  <si>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</si>
  <si>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</si>
  <si>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</si>
  <si>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</si>
  <si>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</si>
  <si>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</si>
  <si>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</si>
  <si>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</si>
  <si>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</si>
  <si>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</si>
  <si>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</si>
  <si>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</si>
  <si>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</si>
  <si>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</si>
  <si>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</si>
  <si>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</si>
  <si>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</si>
  <si>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</si>
  <si>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</si>
  <si>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</si>
  <si>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</si>
  <si>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</si>
  <si>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</si>
  <si>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</si>
  <si>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</si>
  <si>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</si>
  <si>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</si>
  <si>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</si>
  <si>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</si>
  <si>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</si>
  <si>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</si>
  <si>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</si>
  <si>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</si>
  <si>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</si>
  <si>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</si>
  <si>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</si>
  <si>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</si>
  <si>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</si>
  <si>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</si>
  <si>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</si>
  <si>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</si>
  <si>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</si>
  <si>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</si>
  <si>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</si>
  <si>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</si>
  <si>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</si>
  <si>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</si>
  <si>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</si>
  <si>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</si>
  <si>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</si>
  <si>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</si>
  <si>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</si>
  <si>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</si>
  <si>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</si>
  <si>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</si>
  <si>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</si>
  <si>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</si>
  <si>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</si>
  <si>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</si>
  <si>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</si>
  <si>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</si>
  <si>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</si>
  <si>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</si>
  <si>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</si>
  <si>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</si>
  <si>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</si>
  <si>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</si>
  <si>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</si>
  <si>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</si>
  <si>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</si>
  <si>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</si>
  <si>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</si>
  <si>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</si>
  <si>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</si>
  <si>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</si>
  <si>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</si>
  <si>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</si>
  <si>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</si>
  <si>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</si>
  <si>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</si>
  <si>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</si>
  <si>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</si>
  <si>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</si>
  <si>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</si>
  <si>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</si>
  <si>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</si>
  <si>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</si>
  <si>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</si>
  <si>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</si>
  <si>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</si>
  <si>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</si>
  <si>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</si>
  <si>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</si>
  <si>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</si>
  <si>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</si>
  <si>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</si>
  <si>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</si>
  <si>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</si>
  <si>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</si>
  <si>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</si>
  <si>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</si>
  <si>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</si>
  <si>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</si>
  <si>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</si>
  <si>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</si>
  <si>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</si>
  <si>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</si>
  <si>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</si>
  <si>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</si>
  <si>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</si>
  <si>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</si>
  <si>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</si>
  <si>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</si>
  <si>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</si>
  <si>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</si>
  <si>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</si>
  <si>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</si>
  <si>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</si>
  <si>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</si>
  <si>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</si>
  <si>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</si>
  <si>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</si>
  <si>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</si>
  <si>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</si>
  <si>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</si>
  <si>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</si>
  <si>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</si>
  <si>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</si>
  <si>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</si>
  <si>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</si>
  <si>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</si>
  <si>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</si>
  <si>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</si>
  <si>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</si>
  <si>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</si>
  <si>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</si>
  <si>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</si>
  <si>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</si>
  <si>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</si>
  <si>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</si>
  <si>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</si>
  <si>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</si>
  <si>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</si>
  <si>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</si>
  <si>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</si>
  <si>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</si>
  <si>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</si>
  <si>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</si>
  <si>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</si>
  <si>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</si>
  <si>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</si>
  <si>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</si>
  <si>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</si>
  <si>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</si>
  <si>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</si>
  <si>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</si>
  <si>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</si>
  <si>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</si>
  <si>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</si>
  <si>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</si>
  <si>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</si>
  <si>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</si>
  <si>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</si>
  <si>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</si>
  <si>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</si>
  <si>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</si>
  <si>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</si>
  <si>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</si>
  <si>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</si>
  <si>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</si>
  <si>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</si>
  <si>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</si>
  <si>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</si>
  <si>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</si>
  <si>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</si>
  <si>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</si>
  <si>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</si>
  <si>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</si>
  <si>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</si>
  <si>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</si>
  <si>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</si>
  <si>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</si>
  <si>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</si>
  <si>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</si>
  <si>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</si>
  <si>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</si>
  <si>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</si>
  <si>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</si>
  <si>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</si>
  <si>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</si>
  <si>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</si>
  <si>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</si>
  <si>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</si>
  <si>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</si>
  <si>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</si>
  <si>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</si>
  <si>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</si>
  <si>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</si>
  <si>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</si>
  <si>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</si>
  <si>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</si>
  <si>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</si>
  <si>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</si>
  <si>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</si>
  <si>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</si>
  <si>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</si>
  <si>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</si>
  <si>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</si>
  <si>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</si>
  <si>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</si>
  <si>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</si>
  <si>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</si>
  <si>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</si>
  <si>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</si>
  <si>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</si>
  <si>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</si>
  <si>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</si>
  <si>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</si>
  <si>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</si>
  <si>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</si>
  <si>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</si>
  <si>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</si>
  <si>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</si>
  <si>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</si>
  <si>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</si>
  <si>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</si>
  <si>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</si>
  <si>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</si>
  <si>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</si>
  <si>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</si>
  <si>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</si>
  <si>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</si>
  <si>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</si>
  <si>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</si>
  <si>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</si>
  <si>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</si>
  <si>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</si>
  <si>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</si>
  <si>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</si>
  <si>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</si>
  <si>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</si>
  <si>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</si>
  <si>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</si>
  <si>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</si>
  <si>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</si>
  <si>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</si>
  <si>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</si>
  <si>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</si>
  <si>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</si>
  <si>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</si>
  <si>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</si>
  <si>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</si>
  <si>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</si>
  <si>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</si>
  <si>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</si>
  <si>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</si>
  <si>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</si>
  <si>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</si>
  <si>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</si>
  <si>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</si>
  <si>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</si>
  <si>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</si>
  <si>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</si>
  <si>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</si>
  <si>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</si>
  <si>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</si>
  <si>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</si>
  <si>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</si>
  <si>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</si>
  <si>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</si>
  <si>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</si>
  <si>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</si>
  <si>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</si>
  <si>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</si>
  <si>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</si>
  <si>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</si>
  <si>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</si>
  <si>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</si>
  <si>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</si>
  <si>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</si>
  <si>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</si>
  <si>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</si>
  <si>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</si>
  <si>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</si>
  <si>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</si>
  <si>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</si>
  <si>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</si>
  <si>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</si>
  <si>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</si>
  <si>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</si>
  <si>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</si>
  <si>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</si>
  <si>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</si>
  <si>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</si>
  <si>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</si>
  <si>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</si>
  <si>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</si>
  <si>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</si>
  <si>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</si>
  <si>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</si>
  <si>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</si>
  <si>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</si>
  <si>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</si>
  <si>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</si>
  <si>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</si>
  <si>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</si>
  <si>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</si>
  <si>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</si>
  <si>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</si>
  <si>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</si>
  <si>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</si>
  <si>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</si>
  <si>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</si>
  <si>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</si>
  <si>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</si>
  <si>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</si>
  <si>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</si>
  <si>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</si>
  <si>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</si>
  <si>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</si>
  <si>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</si>
  <si>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</si>
  <si>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</si>
  <si>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</si>
  <si>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</si>
  <si>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</si>
  <si>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</si>
  <si>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</si>
  <si>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</si>
  <si>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</si>
  <si>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</si>
  <si>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</si>
  <si>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</si>
  <si>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</si>
  <si>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</si>
  <si>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</si>
  <si>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</si>
  <si>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</si>
  <si>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</si>
  <si>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</si>
  <si>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</si>
  <si>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</si>
  <si>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</si>
  <si>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</si>
  <si>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</si>
  <si>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</si>
  <si>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</si>
  <si>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</si>
  <si>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</si>
  <si>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</si>
  <si>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</si>
  <si>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</si>
  <si>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</si>
  <si>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</si>
  <si>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</si>
  <si>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</si>
  <si>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</si>
  <si>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</si>
  <si>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</si>
  <si>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</si>
  <si>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</si>
  <si>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</si>
  <si>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</si>
  <si>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</si>
  <si>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</si>
  <si>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</si>
  <si>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</si>
  <si>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</si>
  <si>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</si>
  <si>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</si>
  <si>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</si>
  <si>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</si>
  <si>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</si>
  <si>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</si>
  <si>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</si>
  <si>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</si>
  <si>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</si>
  <si>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</si>
  <si>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</si>
  <si>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</si>
  <si>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</si>
  <si>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</si>
  <si>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</si>
  <si>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</si>
  <si>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</si>
  <si>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</si>
  <si>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</si>
  <si>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</si>
  <si>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</si>
  <si>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</si>
  <si>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</si>
  <si>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</si>
  <si>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</si>
  <si>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</si>
  <si>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</si>
  <si>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</si>
  <si>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</si>
  <si>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</si>
  <si>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</si>
  <si>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</si>
  <si>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</si>
  <si>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</si>
  <si>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</si>
  <si>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</si>
  <si>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</si>
  <si>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</si>
  <si>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</si>
  <si>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</si>
  <si>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</si>
  <si>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</si>
  <si>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</si>
  <si>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</si>
  <si>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</si>
  <si>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</si>
  <si>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</si>
  <si>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</si>
  <si>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</si>
  <si>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</si>
  <si>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</si>
  <si>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</si>
  <si>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</si>
  <si>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</si>
  <si>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</si>
  <si>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</si>
  <si>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</si>
  <si>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</si>
  <si>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</si>
  <si>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</si>
  <si>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</si>
  <si>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</si>
  <si>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</si>
  <si>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</si>
  <si>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</si>
  <si>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</si>
  <si>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</si>
  <si>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</si>
  <si>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</si>
  <si>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</si>
  <si>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</si>
  <si>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</si>
  <si>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</si>
  <si>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</si>
  <si>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</si>
  <si>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</si>
  <si>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</si>
  <si>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</si>
  <si>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</si>
  <si>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</si>
  <si>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</si>
  <si>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</si>
  <si>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</si>
  <si>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</si>
  <si>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</si>
  <si>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</si>
  <si>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</si>
  <si>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</si>
  <si>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</si>
  <si>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</si>
  <si>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</si>
  <si>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</si>
  <si>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</si>
  <si>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</si>
  <si>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</si>
  <si>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</si>
  <si>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</si>
  <si>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</si>
  <si>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</si>
  <si>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</si>
  <si>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</si>
  <si>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</si>
  <si>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</si>
  <si>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</si>
  <si>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</si>
  <si>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</si>
  <si>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</si>
  <si>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</si>
  <si>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</si>
  <si>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</si>
  <si>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</si>
  <si>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</si>
  <si>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</si>
  <si>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</si>
  <si>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</si>
  <si>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</si>
  <si>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</si>
  <si>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</si>
  <si>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</si>
  <si>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</si>
  <si>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</si>
  <si>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</si>
  <si>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</si>
  <si>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</si>
  <si>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</si>
  <si>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</si>
  <si>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</si>
  <si>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</si>
  <si>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</si>
  <si>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</si>
  <si>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</si>
  <si>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</si>
  <si>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</si>
  <si>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</si>
  <si>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</si>
  <si>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</si>
  <si>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</si>
  <si>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</si>
  <si>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</si>
  <si>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</si>
  <si>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</si>
  <si>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</si>
  <si>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</si>
  <si>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</si>
  <si>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</si>
  <si>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</si>
  <si>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</si>
  <si>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</si>
  <si>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</si>
  <si>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</si>
  <si>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</si>
  <si>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</si>
  <si>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</si>
  <si>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</si>
  <si>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</si>
  <si>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</si>
  <si>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</si>
  <si>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</si>
  <si>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</si>
  <si>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</si>
  <si>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</si>
  <si>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</si>
  <si>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</si>
  <si>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</si>
  <si>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</si>
  <si>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</si>
  <si>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</si>
  <si>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</si>
  <si>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</si>
  <si>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</si>
  <si>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</si>
  <si>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</si>
  <si>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</si>
  <si>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</si>
  <si>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</si>
  <si>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</si>
  <si>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</si>
  <si>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</si>
  <si>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</si>
  <si>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</si>
  <si>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</si>
  <si>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</si>
  <si>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</si>
  <si>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</si>
  <si>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</si>
  <si>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</si>
  <si>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</si>
  <si>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</si>
  <si>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</si>
  <si>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</si>
  <si>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</si>
  <si>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</si>
  <si>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</si>
  <si>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</si>
  <si>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</si>
  <si>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</si>
  <si>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</si>
  <si>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</si>
  <si>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</si>
  <si>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</si>
  <si>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</si>
  <si>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</si>
  <si>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</si>
  <si>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</si>
  <si>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</si>
  <si>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</si>
  <si>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</si>
  <si>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</si>
  <si>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</si>
  <si>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</si>
  <si>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</si>
  <si>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</si>
  <si>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</si>
  <si>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</si>
  <si>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</si>
  <si>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</si>
  <si>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</si>
  <si>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</si>
  <si>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</si>
  <si>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</si>
  <si>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</si>
  <si>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</si>
  <si>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</si>
  <si>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</si>
  <si>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</si>
  <si>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</si>
  <si>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</si>
  <si>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</si>
  <si>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</si>
  <si>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</si>
  <si>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</si>
  <si>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</si>
  <si>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</si>
  <si>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</si>
  <si>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</si>
  <si>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</si>
  <si>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</si>
  <si>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</si>
  <si>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</si>
  <si>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</si>
  <si>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</si>
  <si>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</si>
  <si>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</si>
  <si>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</si>
  <si>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</si>
  <si>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</si>
  <si>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</si>
  <si>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</si>
  <si>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</si>
  <si>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</si>
  <si>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</si>
  <si>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</si>
  <si>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</si>
  <si>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</si>
  <si>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</si>
  <si>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</si>
  <si>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</si>
  <si>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</si>
  <si>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</si>
  <si>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</si>
  <si>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</si>
  <si>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</si>
  <si>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</si>
  <si>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</si>
  <si>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</si>
  <si>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</si>
  <si>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</si>
  <si>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</si>
  <si>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</si>
  <si>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</si>
  <si>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</si>
  <si>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</si>
  <si>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</si>
  <si>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</si>
  <si>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</si>
  <si>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</si>
  <si>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</si>
  <si>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</si>
  <si>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</si>
  <si>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</si>
  <si>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</si>
  <si>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</si>
  <si>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</si>
  <si>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</si>
  <si>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</si>
  <si>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</si>
  <si>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</si>
  <si>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</si>
  <si>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</si>
  <si>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</si>
  <si>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</si>
  <si>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</si>
  <si>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</si>
  <si>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</si>
  <si>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</si>
  <si>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</si>
  <si>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</si>
  <si>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</si>
  <si>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</si>
  <si>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</si>
  <si>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</si>
  <si>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</si>
  <si>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</si>
  <si>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</si>
  <si>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</si>
  <si>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</si>
  <si>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</si>
  <si>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</si>
  <si>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</si>
  <si>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</si>
  <si>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</si>
  <si>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</si>
  <si>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</si>
  <si>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</si>
  <si>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</si>
  <si>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</si>
  <si>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</si>
  <si>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</si>
  <si>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</si>
  <si>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</si>
  <si>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</si>
  <si>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</si>
  <si>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</si>
  <si>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</si>
  <si>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</si>
  <si>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</si>
  <si>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</si>
  <si>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</si>
  <si>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</si>
  <si>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</si>
  <si>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</si>
  <si>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</si>
  <si>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</si>
  <si>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</si>
  <si>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</si>
  <si>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</si>
  <si>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</si>
  <si>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</si>
  <si>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</si>
  <si>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</si>
  <si>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</si>
  <si>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</si>
  <si>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</si>
  <si>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</si>
  <si>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</si>
  <si>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</si>
  <si>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</si>
  <si>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</si>
  <si>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</si>
  <si>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</si>
  <si>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</si>
  <si>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</si>
  <si>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</si>
  <si>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</si>
  <si>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</si>
  <si>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</si>
  <si>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</si>
  <si>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</si>
  <si>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</si>
  <si>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</si>
  <si>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</si>
  <si>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</si>
  <si>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</si>
  <si>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</si>
  <si>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</si>
  <si>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</si>
  <si>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</si>
  <si>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</si>
  <si>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</si>
  <si>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</si>
  <si>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</si>
  <si>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</si>
  <si>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</si>
  <si>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</si>
  <si>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</si>
  <si>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</si>
  <si>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</si>
  <si>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</si>
  <si>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</si>
  <si>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</si>
  <si>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</si>
  <si>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</si>
  <si>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</si>
  <si>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</si>
  <si>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</si>
  <si>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</si>
  <si>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</si>
  <si>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</si>
  <si>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</si>
  <si>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</si>
  <si>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</si>
  <si>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</si>
  <si>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</si>
  <si>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</si>
  <si>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</si>
  <si>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</si>
  <si>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</si>
  <si>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</si>
  <si>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</si>
  <si>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</si>
  <si>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</si>
  <si>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</si>
  <si>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</si>
  <si>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</si>
  <si>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</si>
  <si>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</si>
  <si>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</si>
  <si>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</si>
  <si>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</si>
  <si>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</si>
  <si>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</si>
  <si>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</si>
  <si>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</si>
  <si>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</si>
  <si>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</si>
  <si>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</si>
  <si>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</si>
  <si>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</si>
  <si>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</si>
  <si>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</si>
  <si>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</si>
  <si>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</si>
  <si>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</si>
  <si>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</si>
  <si>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</si>
  <si>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</si>
  <si>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</si>
  <si>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</si>
  <si>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</si>
  <si>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</si>
  <si>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</si>
  <si>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</si>
  <si>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</si>
  <si>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</si>
  <si>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</si>
  <si>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</si>
  <si>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</si>
  <si>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</si>
  <si>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</si>
  <si>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</si>
  <si>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</si>
  <si>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</si>
  <si>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</si>
  <si>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</si>
  <si>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</si>
  <si>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</si>
  <si>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</si>
  <si>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</si>
  <si>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</si>
  <si>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</si>
  <si>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</si>
  <si>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</si>
  <si>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</si>
  <si>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</si>
  <si>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</si>
  <si>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</si>
  <si>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</si>
  <si>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</si>
  <si>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</si>
  <si>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</si>
  <si>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</si>
  <si>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</si>
  <si>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</si>
  <si>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</si>
  <si>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</si>
  <si>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</si>
  <si>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</si>
  <si>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</si>
  <si>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</si>
  <si>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</si>
  <si>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</si>
  <si>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</si>
  <si>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</si>
  <si>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</si>
  <si>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</si>
  <si>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</si>
  <si>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</si>
  <si>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</si>
  <si>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</si>
  <si>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</si>
  <si>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</si>
  <si>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</si>
  <si>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</si>
  <si>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</si>
  <si>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</si>
  <si>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</si>
  <si>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</si>
  <si>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</si>
  <si>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</si>
  <si>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</si>
  <si>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</si>
  <si>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</si>
  <si>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</si>
  <si>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</si>
  <si>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</si>
  <si>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</si>
  <si>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</si>
  <si>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</si>
  <si>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</si>
  <si>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</si>
  <si>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</si>
  <si>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</si>
  <si>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</si>
  <si>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</si>
  <si>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</si>
  <si>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</si>
  <si>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</si>
  <si>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</si>
  <si>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</si>
  <si>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</si>
  <si>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</si>
  <si>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</si>
  <si>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</si>
  <si>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</si>
  <si>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</si>
  <si>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</si>
  <si>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</si>
  <si>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</si>
  <si>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</si>
  <si>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</si>
  <si>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</si>
  <si>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</si>
  <si>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</si>
  <si>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</si>
  <si>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</si>
  <si>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</si>
  <si>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</si>
  <si>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</si>
  <si>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</si>
  <si>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</si>
  <si>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</si>
  <si>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</si>
  <si>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</si>
  <si>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</si>
  <si>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</si>
  <si>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</si>
  <si>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</si>
  <si>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</si>
  <si>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</si>
  <si>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</si>
  <si>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</si>
  <si>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</si>
  <si>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</si>
  <si>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</si>
  <si>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</si>
  <si>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</si>
  <si>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</si>
  <si>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</si>
  <si>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</si>
  <si>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</si>
  <si>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</si>
  <si>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</si>
  <si>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</si>
  <si>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</si>
  <si>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</si>
  <si>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</si>
  <si>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</si>
  <si>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</si>
  <si>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</si>
  <si>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</si>
  <si>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</si>
  <si>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</si>
  <si>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</si>
  <si>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</si>
  <si>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</si>
  <si>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</si>
  <si>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</si>
  <si>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</si>
  <si>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</si>
  <si>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</si>
  <si>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</si>
  <si>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</si>
  <si>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</si>
  <si>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</si>
  <si>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</si>
  <si>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</si>
  <si>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</si>
  <si>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</si>
  <si>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</si>
  <si>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</si>
  <si>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</si>
  <si>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</si>
  <si>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</si>
  <si>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</si>
  <si>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</si>
  <si>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</si>
  <si>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</si>
  <si>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</si>
  <si>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</si>
  <si>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</si>
  <si>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</si>
  <si>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</si>
  <si>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</si>
  <si>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</si>
  <si>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</si>
  <si>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</si>
  <si>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</si>
  <si>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</si>
  <si>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</si>
  <si>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</si>
  <si>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</si>
  <si>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</si>
  <si>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</si>
  <si>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</si>
  <si>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</si>
  <si>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</si>
  <si>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</si>
  <si>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</si>
  <si>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</si>
  <si>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</si>
  <si>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</si>
  <si>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</si>
  <si>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</si>
  <si>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</si>
  <si>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</si>
  <si>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</si>
  <si>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</si>
  <si>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</si>
  <si>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</si>
  <si>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</si>
  <si>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</si>
  <si>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</si>
  <si>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</si>
  <si>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</si>
  <si>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</si>
  <si>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</si>
  <si>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</si>
  <si>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</si>
  <si>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</si>
  <si>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</si>
  <si>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</si>
  <si>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</si>
  <si>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</si>
  <si>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</si>
  <si>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</si>
  <si>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</si>
  <si>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</si>
  <si>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</si>
  <si>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</si>
  <si>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</si>
  <si>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</si>
  <si>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</si>
  <si>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</si>
  <si>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</si>
  <si>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</si>
  <si>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</si>
  <si>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</si>
  <si>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</si>
  <si>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</si>
  <si>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</si>
  <si>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</si>
  <si>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</si>
  <si>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</si>
  <si>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</si>
  <si>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</si>
  <si>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</si>
  <si>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</si>
  <si>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</si>
  <si>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</si>
  <si>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</si>
  <si>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</si>
  <si>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</si>
  <si>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</si>
  <si>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</si>
  <si>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</si>
  <si>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</si>
  <si>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</si>
  <si>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</si>
  <si>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</si>
  <si>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</si>
  <si>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</si>
  <si>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</si>
  <si>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</si>
  <si>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</si>
  <si>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</si>
  <si>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</si>
  <si>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</si>
  <si>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</si>
  <si>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</si>
  <si>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</si>
  <si>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</si>
  <si>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</si>
  <si>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</si>
  <si>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</si>
  <si>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</si>
  <si>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</si>
  <si>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</si>
  <si>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</si>
  <si>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</si>
  <si>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</si>
  <si>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</si>
  <si>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</si>
  <si>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</si>
  <si>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</si>
  <si>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</si>
  <si>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</si>
  <si>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</si>
  <si>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</si>
  <si>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</si>
  <si>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</si>
  <si>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</si>
  <si>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</si>
  <si>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</si>
  <si>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</si>
  <si>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</si>
  <si>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</si>
  <si>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</si>
  <si>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</si>
  <si>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</si>
  <si>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</si>
  <si>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</si>
  <si>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</si>
  <si>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</si>
  <si>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</si>
  <si>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</si>
  <si>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</si>
  <si>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</si>
  <si>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</si>
  <si>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</si>
  <si>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</si>
  <si>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</si>
  <si>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</si>
  <si>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</si>
  <si>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</si>
  <si>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</si>
  <si>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</si>
  <si>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</si>
  <si>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</si>
  <si>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</si>
  <si>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</si>
  <si>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</si>
  <si>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</si>
  <si>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</si>
  <si>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</si>
  <si>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</si>
  <si>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</si>
  <si>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</si>
  <si>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</si>
  <si>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</si>
  <si>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</si>
  <si>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</si>
  <si>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</si>
  <si>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</si>
  <si>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</si>
  <si>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</si>
  <si>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</si>
  <si>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</si>
  <si>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</si>
  <si>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</si>
  <si>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</si>
  <si>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</si>
  <si>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</si>
  <si>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</si>
  <si>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</si>
  <si>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</si>
  <si>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</si>
  <si>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</si>
  <si>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</si>
  <si>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</si>
  <si>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</si>
  <si>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</si>
  <si>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</si>
  <si>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</si>
  <si>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</si>
  <si>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</si>
  <si>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</si>
  <si>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</si>
  <si>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</si>
  <si>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</si>
  <si>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</si>
  <si>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</si>
  <si>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</si>
  <si>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</si>
  <si>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</si>
  <si>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</si>
  <si>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</si>
  <si>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</si>
  <si>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</si>
  <si>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</si>
  <si>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</si>
  <si>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</si>
  <si>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</si>
  <si>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</si>
  <si>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</si>
  <si>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</si>
  <si>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</si>
  <si>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</si>
  <si>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</si>
  <si>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</si>
  <si>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</si>
  <si>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</si>
  <si>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</si>
  <si>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</si>
  <si>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</si>
  <si>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</si>
  <si>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</si>
  <si>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</si>
  <si>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</si>
  <si>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</si>
  <si>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</si>
  <si>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</si>
  <si>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</si>
  <si>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</si>
  <si>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</si>
  <si>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</si>
  <si>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</si>
  <si>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</si>
  <si>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</si>
  <si>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</si>
  <si>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</si>
  <si>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</si>
  <si>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</si>
  <si>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</si>
  <si>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</si>
  <si>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</si>
  <si>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</si>
  <si>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</si>
  <si>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</si>
  <si>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</si>
  <si>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</si>
  <si>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</si>
  <si>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</si>
  <si>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</si>
  <si>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</si>
  <si>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</si>
  <si>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</si>
  <si>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</si>
  <si>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</si>
  <si>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</si>
  <si>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</si>
  <si>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</si>
  <si>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</si>
  <si>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</si>
  <si>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</si>
  <si>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</si>
  <si>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</si>
  <si>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</si>
  <si>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</si>
  <si>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</si>
  <si>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</si>
  <si>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</si>
  <si>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</si>
  <si>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</si>
  <si>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</si>
  <si>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</si>
  <si>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</si>
  <si>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</si>
  <si>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</si>
  <si>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</si>
  <si>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</si>
  <si>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</si>
  <si>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</si>
  <si>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</si>
  <si>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</si>
  <si>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</si>
  <si>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</si>
  <si>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</si>
  <si>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</si>
  <si>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</si>
  <si>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</si>
  <si>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</si>
  <si>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</si>
  <si>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</si>
  <si>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</si>
  <si>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</si>
  <si>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</si>
  <si>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</si>
  <si>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</si>
  <si>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</si>
  <si>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</si>
  <si>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</si>
  <si>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</si>
  <si>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</si>
  <si>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</si>
  <si>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</si>
  <si>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</si>
  <si>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</si>
  <si>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</si>
  <si>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</si>
  <si>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</si>
  <si>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</si>
  <si>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</si>
  <si>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</si>
  <si>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</si>
  <si>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</si>
  <si>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</si>
  <si>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</si>
  <si>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</si>
  <si>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</si>
  <si>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</si>
  <si>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</si>
  <si>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</si>
  <si>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</si>
  <si>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</si>
  <si>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</si>
  <si>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</si>
  <si>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</si>
  <si>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</si>
  <si>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</si>
  <si>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</si>
  <si>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</si>
  <si>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</si>
  <si>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</si>
  <si>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</si>
  <si>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</si>
  <si>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</si>
  <si>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</si>
  <si>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</si>
  <si>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</si>
  <si>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</si>
  <si>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</si>
  <si>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</si>
  <si>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</si>
  <si>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</si>
  <si>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</si>
  <si>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</si>
  <si>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</si>
  <si>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</si>
  <si>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</si>
  <si>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</si>
  <si>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</si>
  <si>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</si>
  <si>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</si>
  <si>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</si>
  <si>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</si>
  <si>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</si>
  <si>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</si>
  <si>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</si>
  <si>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</si>
  <si>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</si>
  <si>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</si>
  <si>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</si>
  <si>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</si>
  <si>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</si>
  <si>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</si>
  <si>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</si>
  <si>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</si>
  <si>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</si>
  <si>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</si>
  <si>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</si>
  <si>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</si>
  <si>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</si>
  <si>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</si>
  <si>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</si>
  <si>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</si>
  <si>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</si>
  <si>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</si>
  <si>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</si>
  <si>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</si>
  <si>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</si>
  <si>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</si>
  <si>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</si>
  <si>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</si>
  <si>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</si>
  <si>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</si>
  <si>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</si>
  <si>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</si>
  <si>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</si>
  <si>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</si>
  <si>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</si>
  <si>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</si>
  <si>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</si>
  <si>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</si>
  <si>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</si>
  <si>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</si>
  <si>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</si>
  <si>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</si>
  <si>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</si>
  <si>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</si>
  <si>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</si>
  <si>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</si>
  <si>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</si>
  <si>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</si>
  <si>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</si>
  <si>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</si>
  <si>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</si>
  <si>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</si>
  <si>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</si>
  <si>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</si>
  <si>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</si>
  <si>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</si>
  <si>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</si>
  <si>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</si>
  <si>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</si>
  <si>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</si>
  <si>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</si>
  <si>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</si>
  <si>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</si>
  <si>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</si>
  <si>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</si>
  <si>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</si>
  <si>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</si>
  <si>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</si>
  <si>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</si>
  <si>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</si>
  <si>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</si>
  <si>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</si>
  <si>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</si>
  <si>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</si>
  <si>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</si>
  <si>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</si>
  <si>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</si>
  <si>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</si>
  <si>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</si>
  <si>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</si>
  <si>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</si>
  <si>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</si>
  <si>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</si>
  <si>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</si>
  <si>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</si>
  <si>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</si>
  <si>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</si>
  <si>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</si>
  <si>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</si>
  <si>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</si>
  <si>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</si>
  <si>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</si>
  <si>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</si>
  <si>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</si>
  <si>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</si>
  <si>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</si>
  <si>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</si>
  <si>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</si>
  <si>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</si>
  <si>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</si>
  <si>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</si>
  <si>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</si>
  <si>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</si>
  <si>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</si>
  <si>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</si>
  <si>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</si>
  <si>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</si>
  <si>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</si>
  <si>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</si>
  <si>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</si>
  <si>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</si>
  <si>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</si>
  <si>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</si>
  <si>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</si>
  <si>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</si>
  <si>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</si>
  <si>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</si>
  <si>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</si>
  <si>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</si>
  <si>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</si>
  <si>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</si>
  <si>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</si>
  <si>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</si>
  <si>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</si>
  <si>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</si>
  <si>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</si>
  <si>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</si>
  <si>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</si>
  <si>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</si>
  <si>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</si>
  <si>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</si>
  <si>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</si>
  <si>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</si>
  <si>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</si>
  <si>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</si>
  <si>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</si>
  <si>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</si>
  <si>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</si>
  <si>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</si>
  <si>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</si>
  <si>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</si>
  <si>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</si>
  <si>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</si>
  <si>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</si>
  <si>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</si>
  <si>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</si>
  <si>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</si>
  <si>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</si>
  <si>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</si>
  <si>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</si>
  <si>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</si>
  <si>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</si>
  <si>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</si>
  <si>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</si>
  <si>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</si>
  <si>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</si>
  <si>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</si>
  <si>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</si>
  <si>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</si>
  <si>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</si>
  <si>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</si>
  <si>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</si>
  <si>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</si>
  <si>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</si>
  <si>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</si>
  <si>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</si>
  <si>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</si>
  <si>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</si>
  <si>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</si>
  <si>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</si>
  <si>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</si>
  <si>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</si>
  <si>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</si>
  <si>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</si>
  <si>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</si>
  <si>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</si>
  <si>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</si>
  <si>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</si>
  <si>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</si>
  <si>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</si>
  <si>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</si>
  <si>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</si>
  <si>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</si>
  <si>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</si>
  <si>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</si>
  <si>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</si>
  <si>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</si>
  <si>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</si>
  <si>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</si>
  <si>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</si>
  <si>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</si>
  <si>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</si>
  <si>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</si>
  <si>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</si>
  <si>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</si>
  <si>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</si>
  <si>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</si>
  <si>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</si>
  <si>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</si>
  <si>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</si>
  <si>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</si>
  <si>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</si>
  <si>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</si>
  <si>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</si>
  <si>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</si>
  <si>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</si>
  <si>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</si>
  <si>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</si>
  <si>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</si>
  <si>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</si>
  <si>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</si>
  <si>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</si>
  <si>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</si>
  <si>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</si>
  <si>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</si>
  <si>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</si>
  <si>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</si>
  <si>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</si>
  <si>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</si>
  <si>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</si>
  <si>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</si>
  <si>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</si>
  <si>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</si>
  <si>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</si>
  <si>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</si>
  <si>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</si>
  <si>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</si>
  <si>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</si>
  <si>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</si>
  <si>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</si>
  <si>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</si>
  <si>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</si>
  <si>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</si>
  <si>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</si>
  <si>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</si>
  <si>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</si>
  <si>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</si>
  <si>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</si>
  <si>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</si>
  <si>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</si>
  <si>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</si>
  <si>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</si>
  <si>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</si>
  <si>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</si>
  <si>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</si>
  <si>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</si>
  <si>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</si>
  <si>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</si>
  <si>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</si>
  <si>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</si>
  <si>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</si>
  <si>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</si>
  <si>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</si>
  <si>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</si>
  <si>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</si>
  <si>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</si>
  <si>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</si>
  <si>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</si>
  <si>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</si>
  <si>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</si>
  <si>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</si>
  <si>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</si>
  <si>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</si>
  <si>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</si>
  <si>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</si>
  <si>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</si>
  <si>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</si>
  <si>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</si>
  <si>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</si>
  <si>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</si>
  <si>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</si>
  <si>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</si>
  <si>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</si>
  <si>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</si>
  <si>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</si>
  <si>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</si>
  <si>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</si>
  <si>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</si>
  <si>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</si>
  <si>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</si>
  <si>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</si>
  <si>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</si>
  <si>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</si>
  <si>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</si>
  <si>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</si>
  <si>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</si>
  <si>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</si>
  <si>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</si>
  <si>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</si>
  <si>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</si>
  <si>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</si>
  <si>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</si>
  <si>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</si>
  <si>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</si>
  <si>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</si>
  <si>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</si>
  <si>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</si>
  <si>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</si>
  <si>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</si>
  <si>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</si>
  <si>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</si>
  <si>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</si>
  <si>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</si>
  <si>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</si>
  <si>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</si>
  <si>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</si>
  <si>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</si>
  <si>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</si>
  <si>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</si>
  <si>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</si>
  <si>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</si>
  <si>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</si>
  <si>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</si>
  <si>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</si>
  <si>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</si>
  <si>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</si>
  <si>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</si>
  <si>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</si>
  <si>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</si>
  <si>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</si>
  <si>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</si>
  <si>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</si>
  <si>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</si>
  <si>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</si>
  <si>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</si>
  <si>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</si>
  <si>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</si>
  <si>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</si>
  <si>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</si>
  <si>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</si>
  <si>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</si>
  <si>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</si>
  <si>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</si>
  <si>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</si>
  <si>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</si>
  <si>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</si>
  <si>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</si>
  <si>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</si>
  <si>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</si>
  <si>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</si>
  <si>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</si>
  <si>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</si>
  <si>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</si>
  <si>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</si>
  <si>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</si>
  <si>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</si>
  <si>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</si>
  <si>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</si>
  <si>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</si>
  <si>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</si>
  <si>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</si>
  <si>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</si>
  <si>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</si>
  <si>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</si>
  <si>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</si>
  <si>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</si>
  <si>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</si>
  <si>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</si>
  <si>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</si>
  <si>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</si>
  <si>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</si>
  <si>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</si>
  <si>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</si>
  <si>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</si>
  <si>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</si>
  <si>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</si>
  <si>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</si>
  <si>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</si>
  <si>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</si>
  <si>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</si>
  <si>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</si>
  <si>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</si>
  <si>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</si>
  <si>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</si>
  <si>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</si>
  <si>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</si>
  <si>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</si>
  <si>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</si>
  <si>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</si>
  <si>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</si>
  <si>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</si>
  <si>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</si>
  <si>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</si>
  <si>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</si>
  <si>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</si>
  <si>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</si>
  <si>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</si>
  <si>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</si>
  <si>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</si>
  <si>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</si>
  <si>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</si>
  <si>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</si>
  <si>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</si>
  <si>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</si>
  <si>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</si>
  <si>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</si>
  <si>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</si>
  <si>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</si>
  <si>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</si>
  <si>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</si>
  <si>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</si>
  <si>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</si>
  <si>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</si>
  <si>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</si>
  <si>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</si>
  <si>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</si>
  <si>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</si>
  <si>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</si>
  <si>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</si>
  <si>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</si>
  <si>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</si>
  <si>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</si>
  <si>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</si>
  <si>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</si>
  <si>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</si>
  <si>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</si>
  <si>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</si>
  <si>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</si>
  <si>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</si>
  <si>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</si>
  <si>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</si>
  <si>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</si>
  <si>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</si>
  <si>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</si>
  <si>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</si>
  <si>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</si>
  <si>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</si>
  <si>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</si>
  <si>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</si>
  <si>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</si>
  <si>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</si>
  <si>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</si>
  <si>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</si>
  <si>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</si>
  <si>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</si>
  <si>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</si>
  <si>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</si>
  <si>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</si>
  <si>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</si>
  <si>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</si>
  <si>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</si>
  <si>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</si>
  <si>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</si>
  <si>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</si>
  <si>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</si>
  <si>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</si>
  <si>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</si>
  <si>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</si>
  <si>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</si>
  <si>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</si>
  <si>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</si>
  <si>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</si>
  <si>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</si>
  <si>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</si>
  <si>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</si>
  <si>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</si>
  <si>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</si>
  <si>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</si>
  <si>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</si>
  <si>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</si>
  <si>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</si>
  <si>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</si>
  <si>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</si>
  <si>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</si>
  <si>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</si>
  <si>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</si>
  <si>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</si>
  <si>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</si>
  <si>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</si>
  <si>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</si>
  <si>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</si>
  <si>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</si>
  <si>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</si>
  <si>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</si>
  <si>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</si>
  <si>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</si>
  <si>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</si>
  <si>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</si>
  <si>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</si>
  <si>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</si>
  <si>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</si>
  <si>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</si>
  <si>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</si>
  <si>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</si>
  <si>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</si>
  <si>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</si>
  <si>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</si>
  <si>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</si>
  <si>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</si>
  <si>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</si>
  <si>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</si>
  <si>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</si>
  <si>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</si>
  <si>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</si>
  <si>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</si>
  <si>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</si>
  <si>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</si>
  <si>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</si>
  <si>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</si>
  <si>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</si>
  <si>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</si>
  <si>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</si>
  <si>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</si>
  <si>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</si>
  <si>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</si>
  <si>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</si>
  <si>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</si>
  <si>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</si>
  <si>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</si>
  <si>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</si>
  <si>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</si>
  <si>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</si>
  <si>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</si>
  <si>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</si>
  <si>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</si>
  <si>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</si>
  <si>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</si>
  <si>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</si>
  <si>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</si>
  <si>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</si>
  <si>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</si>
  <si>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</si>
  <si>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</si>
  <si>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</si>
  <si>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</si>
  <si>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</si>
  <si>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</si>
  <si>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</si>
  <si>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</si>
  <si>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</si>
  <si>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</si>
  <si>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</si>
  <si>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</si>
  <si>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</si>
  <si>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</si>
  <si>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</si>
  <si>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</si>
  <si>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</si>
  <si>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</si>
  <si>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</si>
  <si>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</si>
  <si>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</si>
  <si>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</si>
  <si>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</si>
  <si>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</si>
  <si>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</si>
  <si>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</si>
  <si>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</si>
  <si>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</si>
  <si>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</si>
  <si>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</si>
  <si>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</si>
  <si>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</si>
  <si>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</si>
  <si>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</si>
  <si>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</si>
  <si>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</si>
  <si>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</si>
  <si>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</si>
  <si>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</si>
  <si>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</si>
  <si>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</si>
  <si>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</si>
  <si>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</si>
  <si>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</si>
  <si>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</si>
  <si>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</si>
  <si>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</si>
  <si>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</si>
  <si>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</si>
  <si>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</si>
  <si>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</si>
  <si>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</si>
  <si>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</si>
  <si>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</si>
  <si>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</si>
  <si>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</si>
  <si>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</si>
  <si>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</si>
  <si>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</si>
  <si>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</si>
  <si>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</si>
  <si>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</si>
  <si>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</si>
  <si>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</si>
  <si>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</si>
  <si>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</si>
  <si>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</si>
  <si>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</si>
  <si>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</si>
  <si>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</si>
  <si>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</si>
  <si>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</si>
  <si>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</si>
  <si>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</si>
  <si>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</si>
  <si>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</si>
  <si>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</si>
  <si>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</si>
  <si>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</si>
  <si>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</si>
  <si>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</si>
  <si>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</si>
  <si>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</si>
  <si>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</si>
  <si>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</si>
  <si>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</si>
  <si>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</si>
  <si>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</si>
  <si>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</si>
  <si>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</si>
  <si>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</si>
  <si>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</si>
  <si>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</si>
  <si>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</si>
  <si>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</si>
  <si>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</si>
  <si>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</si>
  <si>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</si>
  <si>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</si>
  <si>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</si>
  <si>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</si>
  <si>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</si>
  <si>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</si>
  <si>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</si>
  <si>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</si>
  <si>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</si>
  <si>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</si>
  <si>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</si>
  <si>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</si>
  <si>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</si>
  <si>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</si>
  <si>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</si>
  <si>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</si>
  <si>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</si>
  <si>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</si>
  <si>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</si>
  <si>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</si>
  <si>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</si>
  <si>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</si>
  <si>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</si>
  <si>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</si>
  <si>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</si>
  <si>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</si>
  <si>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</si>
  <si>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</si>
  <si>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</si>
  <si>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</si>
  <si>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</si>
  <si>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</si>
  <si>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</si>
  <si>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</si>
  <si>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</si>
  <si>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</si>
  <si>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</si>
  <si>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</si>
  <si>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</si>
  <si>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</si>
  <si>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</si>
  <si>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</si>
  <si>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</si>
  <si>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</si>
  <si>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</si>
  <si>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</si>
  <si>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</si>
  <si>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</si>
  <si>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</si>
  <si>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</si>
  <si>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</si>
  <si>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</si>
  <si>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</si>
  <si>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</si>
  <si>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</si>
  <si>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</si>
  <si>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</si>
  <si>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</si>
  <si>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</si>
  <si>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</si>
  <si>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</si>
  <si>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</si>
  <si>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</si>
  <si>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</si>
  <si>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</si>
  <si>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</si>
  <si>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</si>
  <si>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</si>
  <si>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</si>
  <si>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</si>
  <si>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</si>
  <si>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</si>
  <si>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</si>
  <si>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</si>
  <si>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</si>
  <si>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</si>
  <si>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</si>
  <si>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</si>
  <si>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</si>
  <si>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</si>
  <si>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</si>
  <si>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</si>
  <si>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</si>
  <si>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</si>
  <si>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</si>
  <si>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</si>
  <si>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</si>
  <si>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</si>
  <si>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</si>
  <si>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</si>
  <si>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</si>
  <si>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</si>
  <si>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</si>
  <si>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</si>
  <si>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</si>
  <si>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</si>
  <si>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</si>
  <si>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</si>
  <si>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</si>
  <si>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</si>
  <si>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</si>
  <si>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</si>
  <si>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</si>
  <si>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</si>
  <si>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</si>
  <si>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</si>
  <si>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</si>
  <si>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</si>
  <si>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</si>
  <si>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</si>
  <si>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</si>
  <si>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</si>
  <si>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</si>
  <si>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</si>
  <si>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</si>
  <si>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</si>
  <si>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</si>
  <si>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</si>
  <si>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</si>
  <si>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</si>
  <si>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</si>
  <si>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</si>
  <si>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</si>
  <si>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</si>
  <si>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</si>
  <si>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</si>
  <si>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</si>
  <si>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</si>
  <si>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</si>
  <si>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</si>
  <si>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</si>
  <si>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</si>
  <si>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</si>
  <si>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</si>
  <si>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</si>
  <si>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</si>
  <si>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</si>
  <si>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</si>
  <si>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</si>
  <si>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</si>
  <si>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</si>
  <si>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</si>
  <si>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</si>
  <si>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</si>
  <si>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</si>
  <si>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</si>
  <si>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</si>
  <si>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</si>
  <si>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</si>
  <si>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</si>
  <si>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</si>
  <si>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</si>
  <si>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</si>
  <si>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</si>
  <si>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</si>
  <si>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</si>
  <si>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</si>
  <si>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</si>
  <si>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</si>
  <si>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</si>
  <si>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</si>
  <si>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</si>
  <si>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</si>
  <si>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</si>
  <si>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</si>
  <si>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</si>
  <si>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</si>
  <si>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</si>
  <si>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</si>
  <si>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</si>
  <si>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</si>
  <si>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</si>
  <si>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</si>
  <si>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</si>
  <si>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</si>
  <si>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</si>
  <si>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</si>
  <si>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</si>
  <si>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</si>
  <si>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</si>
  <si>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</si>
  <si>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</si>
  <si>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</si>
  <si>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</si>
  <si>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</si>
  <si>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</si>
  <si>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</si>
  <si>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</si>
  <si>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</si>
  <si>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</si>
  <si>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</si>
  <si>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</si>
  <si>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</si>
  <si>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</si>
  <si>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</si>
  <si>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</si>
  <si>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</si>
  <si>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</si>
  <si>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</si>
  <si>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</si>
  <si>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</si>
  <si>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</si>
  <si>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</si>
  <si>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</si>
  <si>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</si>
  <si>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</si>
  <si>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</si>
  <si>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</si>
  <si>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</si>
  <si>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</si>
  <si>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</si>
  <si>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</si>
  <si>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</si>
  <si>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</si>
  <si>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</si>
  <si>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</si>
  <si>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</si>
  <si>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</si>
  <si>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</si>
  <si>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</si>
  <si>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</si>
  <si>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</si>
  <si>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</si>
  <si>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</si>
  <si>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</si>
  <si>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</si>
  <si>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</si>
  <si>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</si>
  <si>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</si>
  <si>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</si>
  <si>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</si>
  <si>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</si>
  <si>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</si>
  <si>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</si>
  <si>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</si>
  <si>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</si>
  <si>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</si>
  <si>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</si>
  <si>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</si>
  <si>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</si>
  <si>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</si>
  <si>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</si>
  <si>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</si>
  <si>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</si>
  <si>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</si>
  <si>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</si>
  <si>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</si>
  <si>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</si>
  <si>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</si>
  <si>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</si>
  <si>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</si>
  <si>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</si>
  <si>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</si>
  <si>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</si>
  <si>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</si>
  <si>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</si>
  <si>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</si>
  <si>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</si>
  <si>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</si>
  <si>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</si>
  <si>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</si>
  <si>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</si>
  <si>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</si>
  <si>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</si>
  <si>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</si>
  <si>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</si>
  <si>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</si>
  <si>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</si>
  <si>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</si>
  <si>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</si>
  <si>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</si>
  <si>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</si>
  <si>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</si>
  <si>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</si>
  <si>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</si>
  <si>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</si>
  <si>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</si>
  <si>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</si>
  <si>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</si>
  <si>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</si>
  <si>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</si>
  <si>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</si>
  <si>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</si>
  <si>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</si>
  <si>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</si>
  <si>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</si>
  <si>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</si>
  <si>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</si>
  <si>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</si>
  <si>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</si>
  <si>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</si>
  <si>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</si>
  <si>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</si>
  <si>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</si>
  <si>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</si>
  <si>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</si>
  <si>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</si>
  <si>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</si>
  <si>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</si>
  <si>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</si>
  <si>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</si>
  <si>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</si>
  <si>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</si>
  <si>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</si>
  <si>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</si>
  <si>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</si>
  <si>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</si>
  <si>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</si>
  <si>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</si>
  <si>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</si>
  <si>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</si>
  <si>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</si>
  <si>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</si>
  <si>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</si>
  <si>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</si>
  <si>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</si>
  <si>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</si>
  <si>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</si>
  <si>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</si>
  <si>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</si>
  <si>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</si>
  <si>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</si>
  <si>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</si>
  <si>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</si>
  <si>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</si>
  <si>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</si>
  <si>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</si>
  <si>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</si>
  <si>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</si>
  <si>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</si>
  <si>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</si>
  <si>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</si>
  <si>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</si>
  <si>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</si>
  <si>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</si>
  <si>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</si>
  <si>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</si>
  <si>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</si>
  <si>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</si>
  <si>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</si>
  <si>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</si>
  <si>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</si>
  <si>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</si>
  <si>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</si>
  <si>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</si>
  <si>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</si>
  <si>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</si>
  <si>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</si>
  <si>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</si>
  <si>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</si>
  <si>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</si>
  <si>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</si>
  <si>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</si>
  <si>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</si>
  <si>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</si>
  <si>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</si>
  <si>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</si>
  <si>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</si>
  <si>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</si>
  <si>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</si>
  <si>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</si>
  <si>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</si>
  <si>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</si>
  <si>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</si>
  <si>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</si>
  <si>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</si>
  <si>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</si>
  <si>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</si>
  <si>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</si>
  <si>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</si>
  <si>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</si>
  <si>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</si>
  <si>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</si>
  <si>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</si>
  <si>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</si>
  <si>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</si>
  <si>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</si>
  <si>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</si>
  <si>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</si>
  <si>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</si>
  <si>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</si>
  <si>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</si>
  <si>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</si>
  <si>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</si>
  <si>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</si>
  <si>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</si>
  <si>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</si>
  <si>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</si>
  <si>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</si>
  <si>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</si>
  <si>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</si>
  <si>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</si>
  <si>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</si>
  <si>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</si>
  <si>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</si>
  <si>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</si>
  <si>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</si>
  <si>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</si>
  <si>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</si>
  <si>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</si>
  <si>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</si>
  <si>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</si>
  <si>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</si>
  <si>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</si>
  <si>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</si>
  <si>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</si>
  <si>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</si>
  <si>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</si>
  <si>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</si>
  <si>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</si>
  <si>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</si>
  <si>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</si>
  <si>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</si>
  <si>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</si>
  <si>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</si>
  <si>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</si>
  <si>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</si>
  <si>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</si>
  <si>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</si>
  <si>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</si>
  <si>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</si>
  <si>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</si>
  <si>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</si>
  <si>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</si>
  <si>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</si>
  <si>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</si>
  <si>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</si>
  <si>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</si>
  <si>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</si>
  <si>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</si>
  <si>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</si>
  <si>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</si>
  <si>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</si>
  <si>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</si>
  <si>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</si>
  <si>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</si>
  <si>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</si>
  <si>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</si>
  <si>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</si>
  <si>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</si>
  <si>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</si>
  <si>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</si>
  <si>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</si>
  <si>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</si>
  <si>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</si>
  <si>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</si>
  <si>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</si>
  <si>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</si>
  <si>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</si>
  <si>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</si>
  <si>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</si>
  <si>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</si>
  <si>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</si>
  <si>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</si>
  <si>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</si>
  <si>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</si>
  <si>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</si>
  <si>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</si>
  <si>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</si>
  <si>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</si>
  <si>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</si>
  <si>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</si>
  <si>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</si>
  <si>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</si>
  <si>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</si>
  <si>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</si>
  <si>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</si>
  <si>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</si>
  <si>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</si>
  <si>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</si>
  <si>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</si>
  <si>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</si>
  <si>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</si>
  <si>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</si>
  <si>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</si>
  <si>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</si>
  <si>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</si>
  <si>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</si>
  <si>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</si>
  <si>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</si>
  <si>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</si>
  <si>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</si>
  <si>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</si>
  <si>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</si>
  <si>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</si>
  <si>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</si>
  <si>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</si>
  <si>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</si>
  <si>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</si>
  <si>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</si>
  <si>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</si>
  <si>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</si>
  <si>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</si>
  <si>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</si>
  <si>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</si>
  <si>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</si>
  <si>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</si>
  <si>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</si>
  <si>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</si>
  <si>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</si>
  <si>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</si>
  <si>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</si>
  <si>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</si>
  <si>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</si>
  <si>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</si>
  <si>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</si>
  <si>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</si>
  <si>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</si>
  <si>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</si>
  <si>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</si>
  <si>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</si>
  <si>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</si>
  <si>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</si>
  <si>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</si>
  <si>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</si>
  <si>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</si>
  <si>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</si>
  <si>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</si>
  <si>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</si>
  <si>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</si>
  <si>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</si>
  <si>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</si>
  <si>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</si>
  <si>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</si>
  <si>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</si>
  <si>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</si>
  <si>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</si>
  <si>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</si>
  <si>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</si>
  <si>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</si>
  <si>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</si>
  <si>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</si>
  <si>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</si>
  <si>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</si>
  <si>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</si>
  <si>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</si>
  <si>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</si>
  <si>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</si>
  <si>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</si>
  <si>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</si>
  <si>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</si>
  <si>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</si>
  <si>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</si>
  <si>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</si>
  <si>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</si>
  <si>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</si>
  <si>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</si>
  <si>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</si>
  <si>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</si>
  <si>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</si>
  <si>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</si>
  <si>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</si>
  <si>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</si>
  <si>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</si>
  <si>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</si>
  <si>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</si>
  <si>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</si>
  <si>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</si>
  <si>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</si>
  <si>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</si>
  <si>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</si>
  <si>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</si>
  <si>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</si>
  <si>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</si>
  <si>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</si>
  <si>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</si>
  <si>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</si>
  <si>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</si>
  <si>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</si>
  <si>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</si>
  <si>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</si>
  <si>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</si>
  <si>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</si>
  <si>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</si>
  <si>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</si>
  <si>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</si>
  <si>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</si>
  <si>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</si>
  <si>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</si>
  <si>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</si>
  <si>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</si>
  <si>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</si>
  <si>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</si>
  <si>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</si>
  <si>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</si>
  <si>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</si>
  <si>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</si>
  <si>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</si>
  <si>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</si>
  <si>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</si>
  <si>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</si>
  <si>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</si>
  <si>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</si>
  <si>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</si>
  <si>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</si>
  <si>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</si>
  <si>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</si>
  <si>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</si>
  <si>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</si>
  <si>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</si>
  <si>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</si>
  <si>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</si>
  <si>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</si>
  <si>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</si>
  <si>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</si>
  <si>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</si>
  <si>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</si>
  <si>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</si>
  <si>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</si>
  <si>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</si>
  <si>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</si>
  <si>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</si>
  <si>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</si>
  <si>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</si>
  <si>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</si>
  <si>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</si>
  <si>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</si>
  <si>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</si>
  <si>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</si>
  <si>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</si>
  <si>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</si>
  <si>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</si>
  <si>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</si>
  <si>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</si>
  <si>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</si>
  <si>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</si>
  <si>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</si>
  <si>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</si>
  <si>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</si>
  <si>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</si>
  <si>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</si>
  <si>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</si>
  <si>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</si>
  <si>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</si>
  <si>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</si>
  <si>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</si>
  <si>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</si>
  <si>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</si>
  <si>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</si>
  <si>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</si>
  <si>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</si>
  <si>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</si>
  <si>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</si>
  <si>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</si>
  <si>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</si>
  <si>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</si>
  <si>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</si>
  <si>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</si>
  <si>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</si>
  <si>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</si>
  <si>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</si>
  <si>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</si>
  <si>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</si>
  <si>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</si>
  <si>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</si>
  <si>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</si>
  <si>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</si>
  <si>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</si>
  <si>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</si>
  <si>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</si>
  <si>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</si>
  <si>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</si>
  <si>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</si>
  <si>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</si>
  <si>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</si>
  <si>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</si>
  <si>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</si>
  <si>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</si>
  <si>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</si>
  <si>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</si>
  <si>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</si>
  <si>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</si>
  <si>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</si>
  <si>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</si>
  <si>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</si>
  <si>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</si>
  <si>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</si>
  <si>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</si>
  <si>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</si>
  <si>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</si>
  <si>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</si>
  <si>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</si>
  <si>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</si>
  <si>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</si>
  <si>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</si>
  <si>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</si>
  <si>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</si>
  <si>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</si>
  <si>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</si>
  <si>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</si>
  <si>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</si>
  <si>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</si>
  <si>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</si>
  <si>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</si>
  <si>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</si>
  <si>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</si>
  <si>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</si>
  <si>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</si>
  <si>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</si>
  <si>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</si>
  <si>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</si>
  <si>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</si>
  <si>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</si>
  <si>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</si>
  <si>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</si>
  <si>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</si>
  <si>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</si>
  <si>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</si>
  <si>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</si>
  <si>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</si>
  <si>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</si>
  <si>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</si>
  <si>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</si>
  <si>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</si>
  <si>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</si>
  <si>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</si>
  <si>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</si>
  <si>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</si>
  <si>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</si>
  <si>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</si>
  <si>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</si>
  <si>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</si>
  <si>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</si>
  <si>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</si>
  <si>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</si>
  <si>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</si>
  <si>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</si>
  <si>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</si>
  <si>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</si>
  <si>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</si>
  <si>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</si>
  <si>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</si>
  <si>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</si>
  <si>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</si>
  <si>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</si>
  <si>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</si>
  <si>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</si>
  <si>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</si>
  <si>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</si>
  <si>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</si>
  <si>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</si>
  <si>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</si>
  <si>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</si>
  <si>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</si>
  <si>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</si>
  <si>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</si>
  <si>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</si>
  <si>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</si>
  <si>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</si>
  <si>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</si>
  <si>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</si>
  <si>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</si>
  <si>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</si>
  <si>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</si>
  <si>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</si>
  <si>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</si>
  <si>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</si>
  <si>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</si>
  <si>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</si>
  <si>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</si>
  <si>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</si>
  <si>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</si>
  <si>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</si>
  <si>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</si>
  <si>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</si>
  <si>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</si>
  <si>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</si>
  <si>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</si>
  <si>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</si>
  <si>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</si>
  <si>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</si>
  <si>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</si>
  <si>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</si>
  <si>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</si>
  <si>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</si>
  <si>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</si>
  <si>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</si>
  <si>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</si>
  <si>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</si>
  <si>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</si>
  <si>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</si>
  <si>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</si>
  <si>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</si>
  <si>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</si>
  <si>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</si>
  <si>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</si>
  <si>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</si>
  <si>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</si>
  <si>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</si>
  <si>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</si>
  <si>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</si>
  <si>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</si>
  <si>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</si>
  <si>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</si>
  <si>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</si>
  <si>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</si>
  <si>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</si>
  <si>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</si>
  <si>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</si>
  <si>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</si>
  <si>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</si>
  <si>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</si>
  <si>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</si>
  <si>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</si>
  <si>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</si>
  <si>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</si>
  <si>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</si>
  <si>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</si>
  <si>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</si>
  <si>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</si>
  <si>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</si>
  <si>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</si>
  <si>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</si>
  <si>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</si>
  <si>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</si>
  <si>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</si>
  <si>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</si>
  <si>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</si>
  <si>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</si>
  <si>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</si>
  <si>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</si>
  <si>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</si>
  <si>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</si>
  <si>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</si>
  <si>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</si>
  <si>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</si>
  <si>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</si>
  <si>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</si>
  <si>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</si>
  <si>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</si>
  <si>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</si>
  <si>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</si>
  <si>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</si>
  <si>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</si>
  <si>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</si>
  <si>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</si>
  <si>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</si>
  <si>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</si>
  <si>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</si>
  <si>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</si>
  <si>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</si>
  <si>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</si>
  <si>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</si>
  <si>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</si>
  <si>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</si>
  <si>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</si>
  <si>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</si>
  <si>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</si>
  <si>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</si>
  <si>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</si>
  <si>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</si>
  <si>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</si>
  <si>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</si>
  <si>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</si>
  <si>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</si>
  <si>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</si>
  <si>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</si>
  <si>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</si>
  <si>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</si>
  <si>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</si>
  <si>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</si>
  <si>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</si>
  <si>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</si>
  <si>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</si>
  <si>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</si>
  <si>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</si>
  <si>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</si>
  <si>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</si>
  <si>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</si>
  <si>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</si>
  <si>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</si>
  <si>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</si>
  <si>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</si>
  <si>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</si>
  <si>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</si>
  <si>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</si>
  <si>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</si>
  <si>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</si>
  <si>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</si>
  <si>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</si>
  <si>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</si>
  <si>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</si>
  <si>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</si>
  <si>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</si>
  <si>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</si>
  <si>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</si>
  <si>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</si>
  <si>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</si>
  <si>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</si>
  <si>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</si>
  <si>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</si>
  <si>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</si>
  <si>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</si>
  <si>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</si>
  <si>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</si>
  <si>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</si>
  <si>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</si>
  <si>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</si>
  <si>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</si>
  <si>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</si>
  <si>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</si>
  <si>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</si>
  <si>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</si>
  <si>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</si>
  <si>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</si>
  <si>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</si>
  <si>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</si>
  <si>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</si>
  <si>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</si>
  <si>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</si>
  <si>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</si>
  <si>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</si>
  <si>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</si>
  <si>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</si>
  <si>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</si>
  <si>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</si>
  <si>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</si>
  <si>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</si>
  <si>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</si>
  <si>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</si>
  <si>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</si>
  <si>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</si>
  <si>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</si>
  <si>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</si>
  <si>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</si>
  <si>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</si>
  <si>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</si>
  <si>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</si>
  <si>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</si>
  <si>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</si>
  <si>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</si>
  <si>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</si>
  <si>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</si>
  <si>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</si>
  <si>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</si>
  <si>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</si>
  <si>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</si>
  <si>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</si>
  <si>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</si>
  <si>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</si>
  <si>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</si>
  <si>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</si>
  <si>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</si>
  <si>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</si>
  <si>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</si>
  <si>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</si>
  <si>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</si>
  <si>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</si>
  <si>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</si>
  <si>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</si>
  <si>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</si>
  <si>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</si>
  <si>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</si>
  <si>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</si>
  <si>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</si>
  <si>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</si>
  <si>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</si>
  <si>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</si>
  <si>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</si>
  <si>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</si>
  <si>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</si>
  <si>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</si>
  <si>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</si>
  <si>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</si>
  <si>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</si>
  <si>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</si>
  <si>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</si>
  <si>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</si>
  <si>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</si>
  <si>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</si>
  <si>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</si>
  <si>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</si>
  <si>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</si>
  <si>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</si>
  <si>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</si>
  <si>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</si>
  <si>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</si>
  <si>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</si>
  <si>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</si>
  <si>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</si>
  <si>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</si>
  <si>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</si>
  <si>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</si>
  <si>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</si>
  <si>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</si>
  <si>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</si>
  <si>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</si>
  <si>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</si>
  <si>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</si>
  <si>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</si>
  <si>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</si>
  <si>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</si>
  <si>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</si>
  <si>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</si>
  <si>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</si>
  <si>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</si>
  <si>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</si>
  <si>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</si>
  <si>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</si>
  <si>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</si>
  <si>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</si>
  <si>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</si>
  <si>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</si>
  <si>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</si>
  <si>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</si>
  <si>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</si>
  <si>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</si>
  <si>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</si>
  <si>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</si>
  <si>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</si>
  <si>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</si>
  <si>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</si>
  <si>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</si>
  <si>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</si>
  <si>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</si>
  <si>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</si>
  <si>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</si>
  <si>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</si>
  <si>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</si>
  <si>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</si>
  <si>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</si>
  <si>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</si>
  <si>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</si>
  <si>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</si>
  <si>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</si>
  <si>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</si>
  <si>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</si>
  <si>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</si>
  <si>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</si>
  <si>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</si>
  <si>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</si>
  <si>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</si>
  <si>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</si>
  <si>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</si>
  <si>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</si>
  <si>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</si>
  <si>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</si>
  <si>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</si>
  <si>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</si>
  <si>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</si>
  <si>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</si>
  <si>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</si>
  <si>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</si>
  <si>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</si>
  <si>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</si>
  <si>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</si>
  <si>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</si>
  <si>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</si>
  <si>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</si>
  <si>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</si>
  <si>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</si>
  <si>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</si>
  <si>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</si>
  <si>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</si>
  <si>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</si>
  <si>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</si>
  <si>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</si>
  <si>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</si>
  <si>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</si>
  <si>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</si>
  <si>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</si>
  <si>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</si>
  <si>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</si>
  <si>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</si>
  <si>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</si>
  <si>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</si>
  <si>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</si>
  <si>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</si>
  <si>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</si>
  <si>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</si>
  <si>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</si>
  <si>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</si>
  <si>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</si>
  <si>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</si>
  <si>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</si>
  <si>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</si>
  <si>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</si>
  <si>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</si>
  <si>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</si>
  <si>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</si>
  <si>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</si>
  <si>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</si>
  <si>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</si>
  <si>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</si>
  <si>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</si>
  <si>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</si>
  <si>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</si>
  <si>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</si>
  <si>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</si>
  <si>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</si>
  <si>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</si>
  <si>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</si>
  <si>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</si>
  <si>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</si>
  <si>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</si>
  <si>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</si>
  <si>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</si>
  <si>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</si>
  <si>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</si>
  <si>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</si>
  <si>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</si>
  <si>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</si>
  <si>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</si>
  <si>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</si>
  <si>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</si>
  <si>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</si>
  <si>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</si>
  <si>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</si>
  <si>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</si>
  <si>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</si>
  <si>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</si>
  <si>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</si>
  <si>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</si>
  <si>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</si>
  <si>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</si>
  <si>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</si>
  <si>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</si>
  <si>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</si>
  <si>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</si>
  <si>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</si>
  <si>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</si>
  <si>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</si>
  <si>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</si>
  <si>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</si>
  <si>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</si>
  <si>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</si>
  <si>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</si>
  <si>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</si>
  <si>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</si>
  <si>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</si>
  <si>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</si>
  <si>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</si>
  <si>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</si>
  <si>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</si>
  <si>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</si>
  <si>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</si>
  <si>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</si>
  <si>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</si>
  <si>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</si>
  <si>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</si>
  <si>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</si>
  <si>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</si>
  <si>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</si>
  <si>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</si>
  <si>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</si>
  <si>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</si>
  <si>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</si>
  <si>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</si>
  <si>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</si>
  <si>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</si>
  <si>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</si>
  <si>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</si>
  <si>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</si>
  <si>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</si>
  <si>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</si>
  <si>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</si>
  <si>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</si>
  <si>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</si>
  <si>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</si>
  <si>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</si>
  <si>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</si>
  <si>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</si>
  <si>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</si>
  <si>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</si>
  <si>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</si>
  <si>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</si>
  <si>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</si>
  <si>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</si>
  <si>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</si>
  <si>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</si>
  <si>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</si>
  <si>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</si>
  <si>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</si>
  <si>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</si>
  <si>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</si>
  <si>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</si>
  <si>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</si>
  <si>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</si>
  <si>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</si>
  <si>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</si>
  <si>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</si>
  <si>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</si>
  <si>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</si>
  <si>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</si>
  <si>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</si>
  <si>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</si>
  <si>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</si>
  <si>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</si>
  <si>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</si>
  <si>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</si>
  <si>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</si>
  <si>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</si>
  <si>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</si>
  <si>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</si>
  <si>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</si>
  <si>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</si>
  <si>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</si>
  <si>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</si>
  <si>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</si>
  <si>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</si>
  <si>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</si>
  <si>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</si>
  <si>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</si>
  <si>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</si>
  <si>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</si>
  <si>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</si>
  <si>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</si>
  <si>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</si>
  <si>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</si>
  <si>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</si>
  <si>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</si>
  <si>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</si>
  <si>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</si>
  <si>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</si>
  <si>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</si>
  <si>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</si>
  <si>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</si>
  <si>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</si>
  <si>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</si>
  <si>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</si>
  <si>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</si>
  <si>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</si>
  <si>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</si>
  <si>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</si>
  <si>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</si>
  <si>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</si>
  <si>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</si>
  <si>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</si>
  <si>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</si>
  <si>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</si>
  <si>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</si>
  <si>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</si>
  <si>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</si>
  <si>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</si>
  <si>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</si>
  <si>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</si>
  <si>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</si>
  <si>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</si>
  <si>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</si>
  <si>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</si>
  <si>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</si>
  <si>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</si>
  <si>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</si>
  <si>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</si>
  <si>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</si>
  <si>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</si>
  <si>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</si>
  <si>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</si>
  <si>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</si>
  <si>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</si>
  <si>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</si>
  <si>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</si>
  <si>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</si>
  <si>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</si>
  <si>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</si>
  <si>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</si>
  <si>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</si>
  <si>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</si>
  <si>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</si>
  <si>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</si>
  <si>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</si>
  <si>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</si>
  <si>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</si>
  <si>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</si>
  <si>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</si>
  <si>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</si>
  <si>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</si>
  <si>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</si>
  <si>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</si>
  <si>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</si>
  <si>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</si>
  <si>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</si>
  <si>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</si>
  <si>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</si>
  <si>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</si>
  <si>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</si>
  <si>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</si>
  <si>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</si>
  <si>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</si>
  <si>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</si>
  <si>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</si>
  <si>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</si>
  <si>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</si>
  <si>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</si>
  <si>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</si>
  <si>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</si>
  <si>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</si>
  <si>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</si>
  <si>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</si>
  <si>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</si>
  <si>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</si>
  <si>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</si>
  <si>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</si>
  <si>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</si>
  <si>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</si>
  <si>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</si>
  <si>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</si>
  <si>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</si>
  <si>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</si>
  <si>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</si>
  <si>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</si>
  <si>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</si>
  <si>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</si>
  <si>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</si>
  <si>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</si>
  <si>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</si>
  <si>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</si>
  <si>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</si>
  <si>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</si>
  <si>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</si>
  <si>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</si>
  <si>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</si>
  <si>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</si>
  <si>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</si>
  <si>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</si>
  <si>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</si>
  <si>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</si>
  <si>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</si>
  <si>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</si>
  <si>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</si>
  <si>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</si>
  <si>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</si>
  <si>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</si>
  <si>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</si>
  <si>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</si>
  <si>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</si>
  <si>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</si>
  <si>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</si>
  <si>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</si>
  <si>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</si>
  <si>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</si>
  <si>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</si>
  <si>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</si>
  <si>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</si>
  <si>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</si>
  <si>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</si>
  <si>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</si>
  <si>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</si>
  <si>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</si>
  <si>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</si>
  <si>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</si>
  <si>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</si>
  <si>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</si>
  <si>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</si>
  <si>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</si>
  <si>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</si>
  <si>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</si>
  <si>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</si>
  <si>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</si>
  <si>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</si>
  <si>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</si>
  <si>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</si>
  <si>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</si>
  <si>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</si>
  <si>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</si>
  <si>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</si>
  <si>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</si>
  <si>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</si>
  <si>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</si>
  <si>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</si>
  <si>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</si>
  <si>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</si>
  <si>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</si>
  <si>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</si>
  <si>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</si>
  <si>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</si>
  <si>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</si>
  <si>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</si>
  <si>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</si>
  <si>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</si>
  <si>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</si>
  <si>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</si>
  <si>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</si>
  <si>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</si>
  <si>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</si>
  <si>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</si>
  <si>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</si>
  <si>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</si>
  <si>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</si>
  <si>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</si>
  <si>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</si>
  <si>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</si>
  <si>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</si>
  <si>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</si>
  <si>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</si>
  <si>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</si>
  <si>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</si>
  <si>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</si>
  <si>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</si>
  <si>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</si>
  <si>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</si>
  <si>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</si>
  <si>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</si>
  <si>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</si>
  <si>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</si>
  <si>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</si>
  <si>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</si>
  <si>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</si>
  <si>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</si>
  <si>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</si>
  <si>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</si>
  <si>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</si>
  <si>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</si>
  <si>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</si>
  <si>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</si>
  <si>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</si>
  <si>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</si>
  <si>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</si>
  <si>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</si>
  <si>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</si>
  <si>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</si>
  <si>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</si>
  <si>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</si>
  <si>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</si>
  <si>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</si>
  <si>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</si>
  <si>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</si>
  <si>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</si>
  <si>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</si>
  <si>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</si>
  <si>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</si>
  <si>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</si>
  <si>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</si>
  <si>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</si>
  <si>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</si>
  <si>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</si>
  <si>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</si>
  <si>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</si>
  <si>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</si>
  <si>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</si>
  <si>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</si>
  <si>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</si>
  <si>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</si>
  <si>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</si>
  <si>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</si>
  <si>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</si>
  <si>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</si>
  <si>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</si>
  <si>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</si>
  <si>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</si>
  <si>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</si>
  <si>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</si>
  <si>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</si>
  <si>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</si>
  <si>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</si>
  <si>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</si>
  <si>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</si>
  <si>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</si>
  <si>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</si>
  <si>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</si>
  <si>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</si>
  <si>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</si>
  <si>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</si>
  <si>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</si>
  <si>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</si>
  <si>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</si>
  <si>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</si>
  <si>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</si>
  <si>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</si>
  <si>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</si>
  <si>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</si>
  <si>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</si>
  <si>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</si>
  <si>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</si>
  <si>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</si>
  <si>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</si>
  <si>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</si>
  <si>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</si>
  <si>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</si>
  <si>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</si>
  <si>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</si>
  <si>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</si>
  <si>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</si>
  <si>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</si>
  <si>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</si>
  <si>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</si>
  <si>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</si>
  <si>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</si>
  <si>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</si>
  <si>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</si>
  <si>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</si>
  <si>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</si>
  <si>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</si>
  <si>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</si>
  <si>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</si>
  <si>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</si>
  <si>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</si>
  <si>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</si>
  <si>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</si>
  <si>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</si>
  <si>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</si>
  <si>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</si>
  <si>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</si>
  <si>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</si>
  <si>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</si>
  <si>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</si>
  <si>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</si>
  <si>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</si>
  <si>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</si>
  <si>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</si>
  <si>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</si>
  <si>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</si>
  <si>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</si>
  <si>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</si>
  <si>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</si>
  <si>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</si>
  <si>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</si>
  <si>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</si>
  <si>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</si>
  <si>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</si>
  <si>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</si>
  <si>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</si>
  <si>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</si>
  <si>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</si>
  <si>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</si>
  <si>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</si>
  <si>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</si>
  <si>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</si>
  <si>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</si>
  <si>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</si>
  <si>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</si>
  <si>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</si>
  <si>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</si>
  <si>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</si>
  <si>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</si>
  <si>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</si>
  <si>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</si>
  <si>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</si>
  <si>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</si>
  <si>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</si>
  <si>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</si>
  <si>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</si>
  <si>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</si>
  <si>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</si>
  <si>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</si>
  <si>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</si>
  <si>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</si>
  <si>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</si>
  <si>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</si>
  <si>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</si>
  <si>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</si>
  <si>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</si>
  <si>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</si>
  <si>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</si>
  <si>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</si>
  <si>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</si>
  <si>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</si>
  <si>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</si>
  <si>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</si>
  <si>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</si>
  <si>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</si>
  <si>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</si>
  <si>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</si>
  <si>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</si>
  <si>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</si>
  <si>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</si>
  <si>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</si>
  <si>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</si>
  <si>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</si>
  <si>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</si>
  <si>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</si>
  <si>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</si>
  <si>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</si>
  <si>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</si>
  <si>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</si>
  <si>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</si>
  <si>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</si>
  <si>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</si>
  <si>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</si>
  <si>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</si>
  <si>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</si>
  <si>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</si>
  <si>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</si>
  <si>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</si>
  <si>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</si>
  <si>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</si>
  <si>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</si>
  <si>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</si>
  <si>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</si>
  <si>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</si>
  <si>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</si>
  <si>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</si>
  <si>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</si>
  <si>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</si>
  <si>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</si>
  <si>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</si>
  <si>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</si>
  <si>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</si>
  <si>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</si>
  <si>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</si>
  <si>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</si>
  <si>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</si>
  <si>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</si>
  <si>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</si>
  <si>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</si>
  <si>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</si>
  <si>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</si>
  <si>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</si>
  <si>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</si>
  <si>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</si>
  <si>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</si>
  <si>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</si>
  <si>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</si>
  <si>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</si>
  <si>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</si>
  <si>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</si>
  <si>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</si>
  <si>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</si>
  <si>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</si>
  <si>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</si>
  <si>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</si>
  <si>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</si>
  <si>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</si>
  <si>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</si>
  <si>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</si>
  <si>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</si>
  <si>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</si>
  <si>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</si>
  <si>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</si>
  <si>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</si>
  <si>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</si>
  <si>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</si>
  <si>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</si>
  <si>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</si>
  <si>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</si>
  <si>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</si>
  <si>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</si>
  <si>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</si>
  <si>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</si>
  <si>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</si>
  <si>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</si>
  <si>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</si>
  <si>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</si>
  <si>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</si>
  <si>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</si>
  <si>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</si>
  <si>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</si>
  <si>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</si>
  <si>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</si>
  <si>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</si>
  <si>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</si>
  <si>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</si>
  <si>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</si>
  <si>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</si>
  <si>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</si>
  <si>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</si>
  <si>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</si>
  <si>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</si>
  <si>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</si>
  <si>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</si>
  <si>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</si>
  <si>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</si>
  <si>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</si>
  <si>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</si>
  <si>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</si>
  <si>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</si>
  <si>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</si>
  <si>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</si>
  <si>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</si>
  <si>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</si>
  <si>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</si>
  <si>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</si>
  <si>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</si>
  <si>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</si>
  <si>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</si>
  <si>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</si>
  <si>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</si>
  <si>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</si>
  <si>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</si>
  <si>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</si>
  <si>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</si>
  <si>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</si>
  <si>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</si>
  <si>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</si>
  <si>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</si>
  <si>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</si>
  <si>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</si>
  <si>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</si>
  <si>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</si>
  <si>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</si>
  <si>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</si>
  <si>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</si>
  <si>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</si>
  <si>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</si>
  <si>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</si>
  <si>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</si>
  <si>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</si>
  <si>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</si>
  <si>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</si>
  <si>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</si>
  <si>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</si>
  <si>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</si>
  <si>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</si>
  <si>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</si>
  <si>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</si>
  <si>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</si>
  <si>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</si>
  <si>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</si>
  <si>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</si>
  <si>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</si>
  <si>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</si>
  <si>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</si>
  <si>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</si>
  <si>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</si>
  <si>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</si>
  <si>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</si>
  <si>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</si>
  <si>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</si>
  <si>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</si>
  <si>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</si>
  <si>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</si>
  <si>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</si>
  <si>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</si>
  <si>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</si>
  <si>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</si>
  <si>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</si>
  <si>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</si>
  <si>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</si>
  <si>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</si>
  <si>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</si>
  <si>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</si>
  <si>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</si>
  <si>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</si>
  <si>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</si>
  <si>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</si>
  <si>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</si>
  <si>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</si>
  <si>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</si>
  <si>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</si>
  <si>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</si>
  <si>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</si>
  <si>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</si>
  <si>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</si>
  <si>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</si>
  <si>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</si>
  <si>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</si>
  <si>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</si>
  <si>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</si>
  <si>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</si>
  <si>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</si>
  <si>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</si>
  <si>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</si>
  <si>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</si>
  <si>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</si>
  <si>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</si>
  <si>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</si>
  <si>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</si>
  <si>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</si>
  <si>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</si>
  <si>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</si>
  <si>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</si>
  <si>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</si>
  <si>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</si>
  <si>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</si>
  <si>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</si>
  <si>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</si>
  <si>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</si>
  <si>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</si>
  <si>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</si>
  <si>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</si>
  <si>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</si>
  <si>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</si>
  <si>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</si>
  <si>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</si>
  <si>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</si>
  <si>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</si>
  <si>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</si>
  <si>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</si>
  <si>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</si>
  <si>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</si>
  <si>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</si>
  <si>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</si>
  <si>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</si>
  <si>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</si>
  <si>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</si>
  <si>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</si>
  <si>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</si>
  <si>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</si>
  <si>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</si>
  <si>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</si>
  <si>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</si>
  <si>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</si>
  <si>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</si>
  <si>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</si>
  <si>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</si>
  <si>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</si>
  <si>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</si>
  <si>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</si>
  <si>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</si>
  <si>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</si>
  <si>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</si>
  <si>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</si>
  <si>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</si>
  <si>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</si>
  <si>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</si>
  <si>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</si>
  <si>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</si>
  <si>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</si>
  <si>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</si>
  <si>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</si>
  <si>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</si>
  <si>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</si>
  <si>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</si>
  <si>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</si>
  <si>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</si>
  <si>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</si>
  <si>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</si>
  <si>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</si>
  <si>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</si>
  <si>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</si>
  <si>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</si>
  <si>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</si>
  <si>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</si>
  <si>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</si>
  <si>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</si>
  <si>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</si>
  <si>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</si>
  <si>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</si>
  <si>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</si>
  <si>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</si>
  <si>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</si>
  <si>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</si>
  <si>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</si>
  <si>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</si>
  <si>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</si>
  <si>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</si>
  <si>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</si>
  <si>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</si>
  <si>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</si>
  <si>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</si>
  <si>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</si>
  <si>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</si>
  <si>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</si>
  <si>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</si>
  <si>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</si>
  <si>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</si>
  <si>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</si>
  <si>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</si>
  <si>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</si>
  <si>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</si>
  <si>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</si>
  <si>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</si>
  <si>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</si>
  <si>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</si>
  <si>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</si>
  <si>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</si>
  <si>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</si>
  <si>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</si>
  <si>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</si>
  <si>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</si>
  <si>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</si>
  <si>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</si>
  <si>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</si>
  <si>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</si>
  <si>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</si>
  <si>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</si>
  <si>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</si>
  <si>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</si>
  <si>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</si>
  <si>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</si>
  <si>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</si>
  <si>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</si>
  <si>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</si>
  <si>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</si>
  <si>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</si>
  <si>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</si>
  <si>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</si>
  <si>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</si>
  <si>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</si>
  <si>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</si>
  <si>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</si>
  <si>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</si>
  <si>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</si>
  <si>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</si>
  <si>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</si>
  <si>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</si>
  <si>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</si>
  <si>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</si>
  <si>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</si>
  <si>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</si>
  <si>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</si>
  <si>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</si>
  <si>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</si>
  <si>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</si>
  <si>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</si>
  <si>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</si>
  <si>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</si>
  <si>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</si>
  <si>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</si>
  <si>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</si>
  <si>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</si>
  <si>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</si>
  <si>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</si>
  <si>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</si>
  <si>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</si>
  <si>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</si>
  <si>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</si>
  <si>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</si>
  <si>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</si>
  <si>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</si>
  <si>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</si>
  <si>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</si>
  <si>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</si>
  <si>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</si>
  <si>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</si>
  <si>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</si>
  <si>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</si>
  <si>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</si>
  <si>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</si>
  <si>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</si>
  <si>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</si>
  <si>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</si>
  <si>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</si>
  <si>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</si>
  <si>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</si>
  <si>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</si>
  <si>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</si>
  <si>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</si>
  <si>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</si>
  <si>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</si>
  <si>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</si>
  <si>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</si>
  <si>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</si>
  <si>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</si>
  <si>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</si>
  <si>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</si>
  <si>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</si>
  <si>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</si>
  <si>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</si>
  <si>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</si>
  <si>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</si>
  <si>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</si>
  <si>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</si>
  <si>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</si>
  <si>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</si>
  <si>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</si>
  <si>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</si>
  <si>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</si>
  <si>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</si>
  <si>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</si>
  <si>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</si>
  <si>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</si>
  <si>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</si>
  <si>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</si>
  <si>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</si>
  <si>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</si>
  <si>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</si>
  <si>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</si>
  <si>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</si>
  <si>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</si>
  <si>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</si>
  <si>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</si>
  <si>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</si>
  <si>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</si>
  <si>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</si>
  <si>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</si>
  <si>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</si>
  <si>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</si>
  <si>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</si>
  <si>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</si>
  <si>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</si>
  <si>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</si>
  <si>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</si>
  <si>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</si>
  <si>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</si>
  <si>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</si>
  <si>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</si>
  <si>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</si>
  <si>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</si>
  <si>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</si>
  <si>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</si>
  <si>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</si>
  <si>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</si>
  <si>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</si>
  <si>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</si>
  <si>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</si>
  <si>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</si>
  <si>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</si>
  <si>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</si>
  <si>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</si>
  <si>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</si>
  <si>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</si>
  <si>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</si>
  <si>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</si>
  <si>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</si>
  <si>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</si>
  <si>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</si>
  <si>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</si>
  <si>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</si>
  <si>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</si>
  <si>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</si>
  <si>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</si>
  <si>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</si>
  <si>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</si>
  <si>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</si>
  <si>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</si>
  <si>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</si>
  <si>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</si>
  <si>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</si>
  <si>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</si>
  <si>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</si>
  <si>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</si>
  <si>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</si>
  <si>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</si>
  <si>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</si>
  <si>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</si>
  <si>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</si>
  <si>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</si>
  <si>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</si>
  <si>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</si>
  <si>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</si>
  <si>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</si>
  <si>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</si>
  <si>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</si>
  <si>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</si>
  <si>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</si>
  <si>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</si>
  <si>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</si>
  <si>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</si>
  <si>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</si>
  <si>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</si>
  <si>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</si>
  <si>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</si>
  <si>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</si>
  <si>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</si>
  <si>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</si>
  <si>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</si>
  <si>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</si>
  <si>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</si>
  <si>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</si>
  <si>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</si>
  <si>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</si>
  <si>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</si>
  <si>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</si>
  <si>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</si>
  <si>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</si>
  <si>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</si>
  <si>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</si>
  <si>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</si>
  <si>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</si>
  <si>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</si>
  <si>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</si>
  <si>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</si>
  <si>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</si>
  <si>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</si>
  <si>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</si>
  <si>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</si>
  <si>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</si>
  <si>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</si>
  <si>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</si>
  <si>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</si>
  <si>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</si>
  <si>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</si>
  <si>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</si>
  <si>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</si>
  <si>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</si>
  <si>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</si>
  <si>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</si>
  <si>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</si>
  <si>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</si>
  <si>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</si>
  <si>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</si>
  <si>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</si>
  <si>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</si>
  <si>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</si>
  <si>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</si>
  <si>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</si>
  <si>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</si>
  <si>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</si>
  <si>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</si>
  <si>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</si>
  <si>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</si>
  <si>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</si>
  <si>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</si>
  <si>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</si>
  <si>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</si>
  <si>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</si>
  <si>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</si>
  <si>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</si>
  <si>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</si>
  <si>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</si>
  <si>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</si>
  <si>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</si>
  <si>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</si>
  <si>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</si>
  <si>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</si>
  <si>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</si>
  <si>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</si>
  <si>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</si>
  <si>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</si>
  <si>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</si>
  <si>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</si>
  <si>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</si>
  <si>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</si>
  <si>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</si>
  <si>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</si>
  <si>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</si>
  <si>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</si>
  <si>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</si>
  <si>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</si>
  <si>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</si>
  <si>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</si>
  <si>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</si>
  <si>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</si>
  <si>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</si>
  <si>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</si>
  <si>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</si>
  <si>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</si>
  <si>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</si>
  <si>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</si>
  <si>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</si>
  <si>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</si>
  <si>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</si>
  <si>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</si>
  <si>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</si>
  <si>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</si>
  <si>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</si>
  <si>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</si>
  <si>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</si>
  <si>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</si>
  <si>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</si>
  <si>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</si>
  <si>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</si>
  <si>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</si>
  <si>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</si>
  <si>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</si>
  <si>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</si>
  <si>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</si>
  <si>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</si>
  <si>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</si>
  <si>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</si>
  <si>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</si>
  <si>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</si>
  <si>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</si>
  <si>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</si>
  <si>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</si>
  <si>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</si>
  <si>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</si>
  <si>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</si>
  <si>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</si>
  <si>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</si>
  <si>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</si>
  <si>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</si>
  <si>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</si>
  <si>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</si>
  <si>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</si>
  <si>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</si>
  <si>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</si>
  <si>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</si>
  <si>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</si>
  <si>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</si>
  <si>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</si>
  <si>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</si>
  <si>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</si>
  <si>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</si>
  <si>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</si>
  <si>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</si>
  <si>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</si>
  <si>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</si>
  <si>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</si>
  <si>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</si>
  <si>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</si>
  <si>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</si>
  <si>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</si>
  <si>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</si>
  <si>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</si>
  <si>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</si>
  <si>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</si>
  <si>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</si>
  <si>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</si>
  <si>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</si>
  <si>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</si>
  <si>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</si>
  <si>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</si>
  <si>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</si>
  <si>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</si>
  <si>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</si>
  <si>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</si>
  <si>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</si>
  <si>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</si>
  <si>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</si>
  <si>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</si>
  <si>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</si>
  <si>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</si>
  <si>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</si>
  <si>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</si>
  <si>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</si>
  <si>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</si>
  <si>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</si>
  <si>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</si>
  <si>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</si>
  <si>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</si>
  <si>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</si>
  <si>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</si>
  <si>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</si>
  <si>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</si>
  <si>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</si>
  <si>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</si>
  <si>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</si>
  <si>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</si>
  <si>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</si>
  <si>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</si>
  <si>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</si>
  <si>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</si>
  <si>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</si>
  <si>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</si>
  <si>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</si>
  <si>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</si>
  <si>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</si>
  <si>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</si>
  <si>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</si>
  <si>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</si>
  <si>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</si>
  <si>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</si>
  <si>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</si>
  <si>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</si>
  <si>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</si>
  <si>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</si>
  <si>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</si>
  <si>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</si>
  <si>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</si>
  <si>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</si>
  <si>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</si>
  <si>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</si>
  <si>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</si>
  <si>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</si>
  <si>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</si>
  <si>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</si>
  <si>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</si>
  <si>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</si>
  <si>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</si>
  <si>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</si>
  <si>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</si>
  <si>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</si>
  <si>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</si>
  <si>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</si>
  <si>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</si>
  <si>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</si>
  <si>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</si>
  <si>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</si>
  <si>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</si>
  <si>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</si>
  <si>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</si>
  <si>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</si>
  <si>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</si>
  <si>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</si>
  <si>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</si>
  <si>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</si>
  <si>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</si>
  <si>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</si>
  <si>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</si>
  <si>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</si>
  <si>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</si>
  <si>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</si>
  <si>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</si>
  <si>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</si>
  <si>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</si>
  <si>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</si>
  <si>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</si>
  <si>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</si>
  <si>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</si>
  <si>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</si>
  <si>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</si>
  <si>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</si>
  <si>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</si>
  <si>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</si>
  <si>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</si>
  <si>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</si>
  <si>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</si>
  <si>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</si>
  <si>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</si>
  <si>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</si>
  <si>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</si>
  <si>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</si>
  <si>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</si>
  <si>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</si>
  <si>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</si>
  <si>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</si>
  <si>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</si>
  <si>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</si>
  <si>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</si>
  <si>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</si>
  <si>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</si>
  <si>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</si>
  <si>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</si>
  <si>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</si>
  <si>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</si>
  <si>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</si>
  <si>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</si>
  <si>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</si>
  <si>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</si>
  <si>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</si>
  <si>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</si>
  <si>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</si>
  <si>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</si>
  <si>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</si>
  <si>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</si>
  <si>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</si>
  <si>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</si>
  <si>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</si>
  <si>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</si>
  <si>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</si>
  <si>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</si>
  <si>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</si>
  <si>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</si>
  <si>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</si>
  <si>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</si>
  <si>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</si>
  <si>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</si>
  <si>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</si>
  <si>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</si>
  <si>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</si>
  <si>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</si>
  <si>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</si>
  <si>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</si>
  <si>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</si>
  <si>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</si>
  <si>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</si>
  <si>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</si>
  <si>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</si>
  <si>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</si>
  <si>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</si>
  <si>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</si>
  <si>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</si>
  <si>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</si>
  <si>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</si>
  <si>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</si>
  <si>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</si>
  <si>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</si>
  <si>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</si>
  <si>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</si>
  <si>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</si>
  <si>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</si>
  <si>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</si>
  <si>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</si>
  <si>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</si>
  <si>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</si>
  <si>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</si>
  <si>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</si>
  <si>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</si>
  <si>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</si>
  <si>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</si>
  <si>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</si>
  <si>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</si>
  <si>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</si>
  <si>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</si>
  <si>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</si>
  <si>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</si>
  <si>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</si>
  <si>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</si>
  <si>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</si>
  <si>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</si>
  <si>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</si>
  <si>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</si>
  <si>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</si>
  <si>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</si>
  <si>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</si>
  <si>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</si>
  <si>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</si>
  <si>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</si>
  <si>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</si>
  <si>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</si>
  <si>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</si>
  <si>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</si>
  <si>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</si>
  <si>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</si>
  <si>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</si>
  <si>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</si>
  <si>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</si>
  <si>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</si>
  <si>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</si>
  <si>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</si>
  <si>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</si>
  <si>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</si>
  <si>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</si>
  <si>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</si>
  <si>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</si>
  <si>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</si>
  <si>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</si>
  <si>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</si>
  <si>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</si>
  <si>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</si>
  <si>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</si>
  <si>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</si>
  <si>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</si>
  <si>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</si>
  <si>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</si>
  <si>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</si>
  <si>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</si>
  <si>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</si>
  <si>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</si>
  <si>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</si>
  <si>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</si>
  <si>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</si>
  <si>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</si>
  <si>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</si>
  <si>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</si>
  <si>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</si>
  <si>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</si>
  <si>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</si>
  <si>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</si>
  <si>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</si>
  <si>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</si>
  <si>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</si>
  <si>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</si>
  <si>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</si>
  <si>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</si>
  <si>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</si>
  <si>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</si>
  <si>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</si>
  <si>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</si>
  <si>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</si>
  <si>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</si>
  <si>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</si>
  <si>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</si>
  <si>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</si>
  <si>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</si>
  <si>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</si>
  <si>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</si>
  <si>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</si>
  <si>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</si>
  <si>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</si>
  <si>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</si>
  <si>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</si>
  <si>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</si>
  <si>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</si>
  <si>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</si>
  <si>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</si>
  <si>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</si>
  <si>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</si>
  <si>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</si>
  <si>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</si>
  <si>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</si>
  <si>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</si>
  <si>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</si>
  <si>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</si>
  <si>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</si>
  <si>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</si>
  <si>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</si>
  <si>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</si>
  <si>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</si>
  <si>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</si>
  <si>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</si>
  <si>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</si>
  <si>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</si>
  <si>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</si>
  <si>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</si>
  <si>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</si>
  <si>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</si>
  <si>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</si>
  <si>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</si>
  <si>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</si>
  <si>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</si>
  <si>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</si>
  <si>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</si>
  <si>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</si>
  <si>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</si>
  <si>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</si>
  <si>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</si>
  <si>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</si>
  <si>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</si>
  <si>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</si>
  <si>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</si>
  <si>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</si>
  <si>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</si>
  <si>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</si>
  <si>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</si>
  <si>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</si>
  <si>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</si>
  <si>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</si>
  <si>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</si>
  <si>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</si>
  <si>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</si>
  <si>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</si>
  <si>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</si>
  <si>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</si>
  <si>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</si>
  <si>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</si>
  <si>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</si>
  <si>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</si>
  <si>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</si>
  <si>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</si>
  <si>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</si>
  <si>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</si>
  <si>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</si>
  <si>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</si>
  <si>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</si>
  <si>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</si>
  <si>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</si>
  <si>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</si>
  <si>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</si>
  <si>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</si>
  <si>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</si>
  <si>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</si>
  <si>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</si>
  <si>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</si>
  <si>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</si>
  <si>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</si>
  <si>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</si>
  <si>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</si>
  <si>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</si>
  <si>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</si>
  <si>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</si>
  <si>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</si>
  <si>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</si>
  <si>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</si>
  <si>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</si>
  <si>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</si>
  <si>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</si>
  <si>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</si>
  <si>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</si>
  <si>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</si>
  <si>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</si>
  <si>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</si>
  <si>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</si>
  <si>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</si>
  <si>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</si>
  <si>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</si>
  <si>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</si>
  <si>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</si>
  <si>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</si>
  <si>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</si>
  <si>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</si>
  <si>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</si>
  <si>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</si>
  <si>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</si>
  <si>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</si>
  <si>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</si>
  <si>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</si>
  <si>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</si>
  <si>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</si>
  <si>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</si>
  <si>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</si>
  <si>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</si>
  <si>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</si>
  <si>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</si>
  <si>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</si>
  <si>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</si>
  <si>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</si>
  <si>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</si>
  <si>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</si>
  <si>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</si>
  <si>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</si>
  <si>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</si>
  <si>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</si>
  <si>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</si>
  <si>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</si>
  <si>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</si>
  <si>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</si>
  <si>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</si>
  <si>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</si>
  <si>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</si>
  <si>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</si>
  <si>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</si>
  <si>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</si>
  <si>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</si>
  <si>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</si>
  <si>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</si>
  <si>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</si>
  <si>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</si>
  <si>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</si>
  <si>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</si>
  <si>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</si>
  <si>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</si>
  <si>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</si>
  <si>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</si>
  <si>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</si>
  <si>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</si>
  <si>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</si>
  <si>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</si>
  <si>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</si>
  <si>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</si>
  <si>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</si>
  <si>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</si>
  <si>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</si>
  <si>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</si>
  <si>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</si>
  <si>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</si>
  <si>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</si>
  <si>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</si>
  <si>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</si>
  <si>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</si>
  <si>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</si>
  <si>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</si>
  <si>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</si>
  <si>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</si>
  <si>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</si>
  <si>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</si>
  <si>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</si>
  <si>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</si>
  <si>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</si>
  <si>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</si>
  <si>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</si>
  <si>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</si>
  <si>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</si>
  <si>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</si>
  <si>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</si>
  <si>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</si>
  <si>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</si>
  <si>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</si>
  <si>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</si>
  <si>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</si>
  <si>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</si>
  <si>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</si>
  <si>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</si>
  <si>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</si>
  <si>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</si>
  <si>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</si>
  <si>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</si>
  <si>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</si>
  <si>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</si>
  <si>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</si>
  <si>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</si>
  <si>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</si>
  <si>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</si>
  <si>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</si>
  <si>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</si>
  <si>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</si>
  <si>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</si>
  <si>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</si>
  <si>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</si>
  <si>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</si>
  <si>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</si>
  <si>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</si>
  <si>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</si>
  <si>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</si>
  <si>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</si>
  <si>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</si>
  <si>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</si>
  <si>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</si>
  <si>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</si>
  <si>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</si>
  <si>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</si>
  <si>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</si>
  <si>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</si>
  <si>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</si>
  <si>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</si>
  <si>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</si>
  <si>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</si>
  <si>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</si>
  <si>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</si>
  <si>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</si>
  <si>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</si>
  <si>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</si>
  <si>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</si>
  <si>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</si>
  <si>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</si>
  <si>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</si>
  <si>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</si>
  <si>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</si>
  <si>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</si>
  <si>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</si>
  <si>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</si>
  <si>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</si>
  <si>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</si>
  <si>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</si>
  <si>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</si>
  <si>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</si>
  <si>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</si>
  <si>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</si>
  <si>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</si>
  <si>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</si>
  <si>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</si>
  <si>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</si>
  <si>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</si>
  <si>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</si>
  <si>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</si>
  <si>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</si>
  <si>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</si>
  <si>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</si>
  <si>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</si>
  <si>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</si>
  <si>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</si>
  <si>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</si>
  <si>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</si>
  <si>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</si>
  <si>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</si>
  <si>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</si>
  <si>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</si>
  <si>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</si>
  <si>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</si>
  <si>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</si>
  <si>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</si>
  <si>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</si>
  <si>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</si>
  <si>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</si>
  <si>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</si>
  <si>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</si>
  <si>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</si>
  <si>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</si>
  <si>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</si>
  <si>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</si>
  <si>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</si>
  <si>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</si>
  <si>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</si>
  <si>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</si>
  <si>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</si>
  <si>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</si>
  <si>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</si>
  <si>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</si>
  <si>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</si>
  <si>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</si>
  <si>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</si>
  <si>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</si>
  <si>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</si>
  <si>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</si>
  <si>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</si>
  <si>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</si>
  <si>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</si>
  <si>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</si>
  <si>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</si>
  <si>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</si>
  <si>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</si>
  <si>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</si>
  <si>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</si>
  <si>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</si>
  <si>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</si>
  <si>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</si>
  <si>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</si>
  <si>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</si>
  <si>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</si>
  <si>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</si>
  <si>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</si>
  <si>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</si>
  <si>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</si>
  <si>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</si>
  <si>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</si>
  <si>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</si>
  <si>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</si>
  <si>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</si>
  <si>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</si>
  <si>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</si>
  <si>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</si>
  <si>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</si>
  <si>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</si>
  <si>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</si>
  <si>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</si>
  <si>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</si>
  <si>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</si>
  <si>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</si>
  <si>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</si>
  <si>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</si>
  <si>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</si>
  <si>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</si>
  <si>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</si>
  <si>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</si>
  <si>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</si>
  <si>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</si>
  <si>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</si>
  <si>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</si>
  <si>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</si>
  <si>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</si>
  <si>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</si>
  <si>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</si>
  <si>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</si>
  <si>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</si>
  <si>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</si>
  <si>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</si>
  <si>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</si>
  <si>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</si>
  <si>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</si>
  <si>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</si>
  <si>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</si>
  <si>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</si>
  <si>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</si>
  <si>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</si>
  <si>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</si>
  <si>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</si>
  <si>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</si>
  <si>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</si>
  <si>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</si>
  <si>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</si>
  <si>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</si>
  <si>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</si>
  <si>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</si>
  <si>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</si>
  <si>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</si>
  <si>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</si>
  <si>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</si>
  <si>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</si>
  <si>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</si>
  <si>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</si>
  <si>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</si>
  <si>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</si>
  <si>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</si>
  <si>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</si>
  <si>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</si>
  <si>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</si>
  <si>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</si>
  <si>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</si>
  <si>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</si>
  <si>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</si>
  <si>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</si>
  <si>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</si>
  <si>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</si>
  <si>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</si>
  <si>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</si>
  <si>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</si>
  <si>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</si>
  <si>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</si>
  <si>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</si>
  <si>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</si>
  <si>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</si>
  <si>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</si>
  <si>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</si>
  <si>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</si>
  <si>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</si>
  <si>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</si>
  <si>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</si>
  <si>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</si>
  <si>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</si>
  <si>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</si>
  <si>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</si>
  <si>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</si>
  <si>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</si>
  <si>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</si>
  <si>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</si>
  <si>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</si>
  <si>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</si>
  <si>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</si>
  <si>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</si>
  <si>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</si>
  <si>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</si>
  <si>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</si>
  <si>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</si>
  <si>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</si>
  <si>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</si>
  <si>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</si>
  <si>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</si>
  <si>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</si>
  <si>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</si>
  <si>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</si>
  <si>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</si>
  <si>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</si>
  <si>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</si>
  <si>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</si>
  <si>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</si>
  <si>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</si>
  <si>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</si>
  <si>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</si>
  <si>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</si>
  <si>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</si>
  <si>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</si>
  <si>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</si>
  <si>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</si>
  <si>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</si>
  <si>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</si>
  <si>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</si>
  <si>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</si>
  <si>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</si>
  <si>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</si>
  <si>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</si>
  <si>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</si>
  <si>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</si>
  <si>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</si>
  <si>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</si>
  <si>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</si>
  <si>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</si>
  <si>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</si>
  <si>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</si>
  <si>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</si>
  <si>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</si>
  <si>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</si>
  <si>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</si>
  <si>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</si>
  <si>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</si>
  <si>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</si>
  <si>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</si>
  <si>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</si>
  <si>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</si>
  <si>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</si>
  <si>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</si>
  <si>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</si>
  <si>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</si>
  <si>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</si>
  <si>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</si>
  <si>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</si>
  <si>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</si>
  <si>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</si>
  <si>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</si>
  <si>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</si>
  <si>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</si>
  <si>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</si>
  <si>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</si>
  <si>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</si>
  <si>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</si>
  <si>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</si>
  <si>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</si>
  <si>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</si>
  <si>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</si>
  <si>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</si>
  <si>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</si>
  <si>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</si>
  <si>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</si>
  <si>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</si>
  <si>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</si>
  <si>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</si>
  <si>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</si>
  <si>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</si>
  <si>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</si>
  <si>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</si>
  <si>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</si>
  <si>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</si>
  <si>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</si>
  <si>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</si>
  <si>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</si>
  <si>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</si>
  <si>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</si>
  <si>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</si>
  <si>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</si>
  <si>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</si>
  <si>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</si>
  <si>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</si>
  <si>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</si>
  <si>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</si>
  <si>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</si>
  <si>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</si>
  <si>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</si>
  <si>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</si>
  <si>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</si>
  <si>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</si>
  <si>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</si>
  <si>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</si>
  <si>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</si>
  <si>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</si>
  <si>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</si>
  <si>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</si>
  <si>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</si>
  <si>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</si>
  <si>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</si>
  <si>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</si>
  <si>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</si>
  <si>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</si>
  <si>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</si>
  <si>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</si>
  <si>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</si>
  <si>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</si>
  <si>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</si>
  <si>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</si>
  <si>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</si>
  <si>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</si>
  <si>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</si>
  <si>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</si>
  <si>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</si>
  <si>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</si>
  <si>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</si>
  <si>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</si>
  <si>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</si>
  <si>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</si>
  <si>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</si>
  <si>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</si>
  <si>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</si>
  <si>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</si>
  <si>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</si>
  <si>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</si>
  <si>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</si>
  <si>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</si>
  <si>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</si>
  <si>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</si>
  <si>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</si>
  <si>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</si>
  <si>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</si>
  <si>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</si>
  <si>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</si>
  <si>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</si>
  <si>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</si>
  <si>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</si>
  <si>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</si>
  <si>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</si>
  <si>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</si>
  <si>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</si>
  <si>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</si>
  <si>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</si>
  <si>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</si>
  <si>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</si>
  <si>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</si>
  <si>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</si>
  <si>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</si>
  <si>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</si>
  <si>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</si>
  <si>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</si>
  <si>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</si>
  <si>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</si>
  <si>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</si>
  <si>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</si>
  <si>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</si>
  <si>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</si>
  <si>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</si>
  <si>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</si>
  <si>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</si>
  <si>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</si>
  <si>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</si>
  <si>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</si>
  <si>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</si>
  <si>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</si>
  <si>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</si>
  <si>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</si>
  <si>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</si>
  <si>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</si>
  <si>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</si>
  <si>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</si>
  <si>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</si>
  <si>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</si>
  <si>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</si>
  <si>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</si>
  <si>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</si>
  <si>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</si>
  <si>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</si>
  <si>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</si>
  <si>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</si>
  <si>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</si>
  <si>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</si>
  <si>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</si>
  <si>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</si>
  <si>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</si>
  <si>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</si>
  <si>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</si>
  <si>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</si>
  <si>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</si>
  <si>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</si>
  <si>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</si>
  <si>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</si>
  <si>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</si>
  <si>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</si>
  <si>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</si>
  <si>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</si>
  <si>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</si>
  <si>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</si>
  <si>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</si>
  <si>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</si>
  <si>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</si>
  <si>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</si>
  <si>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</si>
  <si>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</si>
  <si>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</si>
  <si>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</si>
  <si>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</si>
  <si>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</si>
  <si>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</si>
  <si>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</si>
  <si>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</si>
  <si>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</si>
  <si>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</si>
  <si>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</si>
  <si>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</si>
  <si>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</si>
  <si>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</si>
  <si>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</si>
  <si>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</si>
  <si>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</si>
  <si>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</si>
  <si>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</si>
  <si>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</si>
  <si>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</si>
  <si>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</si>
  <si>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</si>
  <si>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</si>
  <si>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</si>
  <si>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</si>
  <si>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</si>
  <si>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</si>
  <si>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</si>
  <si>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</si>
  <si>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</si>
  <si>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</si>
  <si>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</si>
  <si>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</si>
  <si>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</si>
  <si>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</si>
  <si>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</si>
  <si>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</si>
  <si>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</si>
  <si>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</si>
  <si>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</si>
  <si>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</si>
  <si>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</si>
  <si>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</si>
  <si>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</si>
  <si>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</si>
  <si>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</si>
  <si>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</si>
  <si>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</si>
  <si>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</si>
  <si>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</si>
  <si>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</si>
  <si>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</si>
  <si>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</si>
  <si>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</si>
  <si>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</si>
  <si>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</si>
  <si>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</si>
  <si>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</si>
  <si>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</si>
  <si>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</si>
  <si>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</si>
  <si>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</si>
  <si>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</si>
  <si>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</si>
  <si>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</si>
  <si>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</si>
  <si>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</si>
  <si>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</si>
  <si>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</si>
  <si>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</si>
  <si>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</si>
  <si>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</si>
  <si>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</si>
  <si>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</si>
  <si>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</si>
  <si>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</si>
  <si>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</si>
  <si>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</si>
  <si>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</si>
  <si>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</si>
  <si>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</si>
  <si>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</si>
  <si>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</si>
  <si>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</si>
  <si>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</si>
  <si>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</si>
  <si>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</si>
  <si>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</si>
  <si>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</si>
  <si>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</si>
  <si>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</si>
  <si>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</si>
  <si>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</si>
  <si>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</si>
  <si>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</si>
  <si>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</si>
  <si>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</si>
  <si>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</si>
  <si>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</si>
  <si>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</si>
  <si>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</si>
  <si>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</si>
  <si>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</si>
  <si>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</si>
  <si>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</si>
  <si>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</si>
  <si>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</si>
  <si>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</si>
  <si>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</si>
  <si>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</si>
  <si>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</si>
  <si>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</si>
  <si>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</si>
  <si>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</si>
  <si>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</si>
  <si>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</si>
  <si>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</si>
  <si>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</si>
  <si>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</si>
  <si>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</si>
  <si>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</si>
  <si>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</si>
  <si>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</si>
  <si>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</si>
  <si>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</si>
  <si>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</si>
  <si>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</si>
  <si>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</si>
  <si>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</si>
  <si>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</si>
  <si>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</si>
  <si>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</si>
  <si>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</si>
  <si>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</si>
  <si>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</si>
  <si>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</si>
  <si>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</si>
  <si>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</si>
  <si>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</si>
  <si>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</si>
  <si>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</si>
  <si>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</si>
  <si>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</si>
  <si>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</si>
  <si>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</si>
  <si>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</si>
  <si>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</si>
  <si>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</si>
  <si>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</si>
  <si>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</si>
  <si>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</si>
  <si>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</si>
  <si>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</si>
  <si>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</si>
  <si>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</si>
  <si>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</si>
  <si>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</si>
  <si>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</si>
  <si>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</si>
  <si>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</si>
  <si>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</si>
  <si>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</si>
  <si>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</si>
  <si>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</si>
  <si>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</si>
  <si>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</si>
  <si>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</si>
  <si>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</si>
  <si>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</si>
  <si>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</si>
  <si>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</si>
  <si>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</si>
  <si>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</si>
  <si>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</si>
  <si>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</si>
  <si>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</si>
  <si>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</si>
  <si>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</si>
  <si>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</si>
  <si>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</si>
  <si>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</si>
  <si>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</si>
  <si>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</si>
  <si>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</si>
  <si>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</si>
  <si>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</si>
  <si>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</si>
  <si>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</si>
  <si>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</si>
  <si>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</si>
  <si>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</si>
  <si>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</si>
  <si>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</si>
  <si>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</si>
  <si>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</si>
  <si>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</si>
  <si>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</si>
  <si>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</si>
  <si>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</si>
  <si>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</si>
  <si>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</si>
  <si>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</si>
  <si>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</si>
  <si>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</si>
  <si>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</si>
  <si>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</si>
  <si>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</si>
  <si>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</si>
  <si>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</si>
  <si>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</si>
  <si>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</si>
  <si>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</si>
  <si>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</si>
  <si>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</si>
  <si>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</si>
  <si>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</si>
  <si>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</si>
  <si>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</si>
  <si>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</si>
  <si>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</si>
  <si>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</si>
  <si>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</si>
  <si>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</si>
  <si>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</si>
  <si>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</si>
  <si>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</si>
  <si>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</si>
  <si>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</si>
  <si>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</si>
  <si>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</si>
  <si>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</si>
  <si>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</si>
  <si>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</si>
  <si>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</si>
  <si>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</si>
  <si>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</si>
  <si>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</si>
  <si>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</si>
  <si>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</si>
  <si>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</si>
  <si>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</si>
  <si>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</si>
  <si>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</si>
  <si>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</si>
  <si>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</si>
  <si>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</si>
  <si>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</si>
  <si>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</si>
  <si>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</si>
  <si>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</si>
  <si>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</si>
  <si>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</si>
  <si>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</si>
  <si>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</si>
  <si>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</si>
  <si>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</si>
  <si>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</si>
  <si>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</si>
  <si>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</si>
  <si>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</si>
  <si>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</si>
  <si>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</si>
  <si>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</si>
  <si>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</si>
  <si>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</si>
  <si>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</si>
  <si>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</si>
  <si>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</si>
  <si>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</si>
  <si>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</si>
  <si>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</si>
  <si>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</si>
  <si>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</si>
  <si>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</si>
  <si>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</si>
  <si>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</si>
  <si>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</si>
  <si>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</si>
  <si>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</si>
  <si>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</si>
  <si>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</si>
  <si>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</si>
  <si>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</si>
  <si>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</si>
  <si>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</si>
  <si>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</si>
  <si>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</si>
  <si>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</si>
  <si>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</si>
  <si>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</si>
  <si>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</si>
  <si>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</si>
  <si>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</si>
  <si>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</si>
  <si>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</si>
  <si>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</si>
  <si>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</si>
  <si>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</si>
  <si>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</si>
  <si>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</si>
  <si>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</si>
  <si>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</si>
  <si>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</si>
  <si>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</si>
  <si>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</si>
  <si>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</si>
  <si>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</si>
  <si>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</si>
  <si>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</si>
  <si>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</si>
  <si>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</si>
  <si>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</si>
  <si>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</si>
  <si>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</si>
  <si>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</si>
  <si>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</si>
  <si>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</si>
  <si>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</si>
  <si>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</si>
  <si>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</si>
  <si>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</si>
  <si>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</si>
  <si>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</si>
  <si>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</si>
  <si>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</si>
  <si>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</si>
  <si>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</si>
  <si>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</si>
  <si>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</si>
  <si>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</si>
  <si>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</si>
  <si>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</si>
  <si>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</si>
  <si>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</si>
  <si>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</si>
  <si>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</si>
  <si>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</si>
  <si>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</si>
  <si>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</si>
  <si>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</si>
  <si>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</si>
  <si>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</si>
  <si>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</si>
  <si>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</si>
  <si>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</si>
  <si>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</si>
  <si>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</si>
  <si>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</si>
  <si>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</si>
  <si>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</si>
  <si>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</si>
  <si>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</si>
  <si>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</si>
  <si>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</si>
  <si>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</si>
  <si>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</si>
  <si>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</si>
  <si>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</si>
  <si>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</si>
  <si>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</si>
  <si>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</si>
  <si>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</si>
  <si>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</si>
  <si>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</si>
  <si>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</si>
  <si>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</si>
  <si>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</si>
  <si>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</si>
  <si>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</si>
  <si>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</si>
  <si>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</si>
  <si>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</si>
  <si>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</si>
  <si>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</si>
  <si>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</si>
  <si>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</si>
  <si>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</si>
  <si>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</si>
  <si>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</si>
  <si>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</si>
  <si>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</si>
  <si>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</si>
  <si>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</si>
  <si>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</si>
  <si>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</si>
  <si>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</si>
  <si>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</si>
  <si>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</si>
  <si>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</si>
  <si>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</si>
  <si>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</si>
  <si>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</si>
  <si>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</si>
  <si>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</si>
  <si>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</si>
  <si>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</si>
  <si>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</si>
  <si>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</si>
  <si>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</si>
  <si>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</si>
  <si>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</si>
  <si>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</si>
  <si>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</si>
  <si>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</si>
  <si>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</si>
  <si>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</si>
  <si>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</si>
  <si>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</si>
  <si>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</si>
  <si>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</si>
  <si>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</si>
  <si>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</si>
  <si>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</si>
  <si>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</si>
  <si>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</si>
  <si>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</si>
  <si>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</si>
  <si>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</si>
  <si>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</si>
  <si>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</si>
  <si>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</si>
  <si>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</si>
  <si>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</si>
  <si>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</si>
  <si>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</si>
  <si>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</si>
  <si>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</si>
  <si>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</si>
  <si>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</si>
  <si>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</si>
  <si>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</si>
  <si>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</si>
  <si>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</si>
  <si>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</si>
  <si>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</si>
  <si>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</si>
  <si>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</si>
  <si>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</si>
  <si>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</si>
  <si>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</si>
  <si>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</si>
  <si>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</si>
  <si>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</si>
  <si>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</si>
  <si>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</si>
  <si>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</si>
  <si>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</si>
  <si>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</si>
  <si>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</si>
  <si>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</si>
  <si>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</si>
  <si>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</si>
  <si>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</si>
  <si>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</si>
  <si>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</si>
  <si>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</si>
  <si>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</si>
  <si>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</si>
  <si>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</si>
  <si>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</si>
  <si>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</si>
  <si>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</si>
  <si>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</si>
  <si>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</si>
  <si>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</si>
  <si>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</si>
  <si>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</si>
  <si>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</si>
  <si>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</si>
  <si>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</si>
  <si>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</si>
  <si>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</si>
  <si>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</si>
  <si>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</si>
  <si>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</si>
  <si>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</si>
  <si>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</si>
  <si>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</si>
  <si>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</si>
  <si>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</si>
  <si>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</si>
  <si>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</si>
  <si>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</si>
  <si>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</si>
  <si>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</si>
  <si>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</si>
  <si>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</si>
  <si>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</si>
  <si>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</si>
  <si>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</si>
  <si>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</si>
  <si>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</si>
  <si>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</si>
  <si>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</si>
  <si>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</si>
  <si>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</si>
  <si>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</si>
  <si>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</si>
  <si>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</si>
  <si>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</si>
  <si>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</si>
  <si>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</si>
  <si>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</si>
  <si>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</si>
  <si>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</si>
  <si>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</si>
  <si>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</si>
  <si>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</si>
  <si>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</si>
  <si>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</si>
  <si>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</si>
  <si>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</si>
  <si>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</si>
  <si>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</si>
  <si>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</si>
  <si>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</si>
  <si>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</si>
  <si>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</si>
  <si>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</si>
  <si>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</si>
  <si>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</si>
  <si>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</si>
  <si>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</si>
  <si>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</si>
  <si>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</si>
  <si>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</si>
  <si>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</si>
  <si>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</si>
  <si>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</si>
  <si>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</si>
  <si>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</si>
  <si>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</si>
  <si>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</si>
  <si>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</si>
  <si>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</si>
  <si>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</si>
  <si>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</si>
  <si>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</si>
  <si>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</si>
  <si>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</si>
  <si>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</si>
  <si>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</si>
  <si>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</si>
  <si>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</si>
  <si>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</si>
  <si>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</si>
  <si>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75 mins</t>
  </si>
  <si>
    <t>PCM-20251007-00002086</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</si>
  <si>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</si>
  <si>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</si>
  <si>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</si>
  <si>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</si>
  <si>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</si>
  <si>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</si>
  <si>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</si>
  <si>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</si>
  <si>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</si>
  <si>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</si>
  <si>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</si>
  <si>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</si>
  <si>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</si>
  <si>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</si>
  <si>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</si>
  <si>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</si>
  <si>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</si>
  <si>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</si>
  <si>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</si>
  <si>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</si>
  <si>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</si>
  <si>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</si>
  <si>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</si>
  <si>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</si>
  <si>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</si>
  <si>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</si>
  <si>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</si>
  <si>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</si>
  <si>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</si>
  <si>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</si>
  <si>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</si>
  <si>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</si>
  <si>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</si>
  <si>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</si>
  <si>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</si>
  <si>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</si>
  <si>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</si>
  <si>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</si>
  <si>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</si>
  <si>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</si>
  <si>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</si>
  <si>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</si>
  <si>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</si>
  <si>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</si>
  <si>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</si>
  <si>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</si>
  <si>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</si>
  <si>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</si>
  <si>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</si>
  <si>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</si>
  <si>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</si>
  <si>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</si>
  <si>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</si>
  <si>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</si>
  <si>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</si>
  <si>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</si>
  <si>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</si>
  <si>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</si>
  <si>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</si>
  <si>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</si>
  <si>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</si>
  <si>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</si>
  <si>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</si>
  <si>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</si>
  <si>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</si>
  <si>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</si>
  <si>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</si>
  <si>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</si>
  <si>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</si>
  <si>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</si>
  <si>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</si>
  <si>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</si>
  <si>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</si>
  <si>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</si>
  <si>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</si>
  <si>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</si>
  <si>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</si>
  <si>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</si>
  <si>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</si>
  <si>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</si>
  <si>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</si>
  <si>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</si>
  <si>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</si>
  <si>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</si>
  <si>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</si>
  <si>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</si>
  <si>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</si>
  <si>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</si>
  <si>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</si>
  <si>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</si>
  <si>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</si>
  <si>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</si>
  <si>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</si>
  <si>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</si>
  <si>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</si>
  <si>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</si>
  <si>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</si>
  <si>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at site TS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</si>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</sst>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tabSelected="1"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274.85195115740498</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5.6317129638046026E-3</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1.7775462911231443E-3</v>
      </c>
      <c r="H4" s="150">
        <v>45937.784710648149</v>
      </c>
      <c r="I4" s="148" t="str">
        <f>IFERROR(VLOOKUP(D4,DB!A:F,6,0),"")</f>
        <v>Generator-SG</v>
      </c>
      <c r="J4" s="65" t="str">
        <f>IFERROR(VLOOKUP(D4,DB!A:G,7,0),"")</f>
        <v>Vandalized</v>
      </c>
      <c r="K4" s="152"/>
      <c r="L4" s="153" t="str">
        <f>IFERROR(VLOOKUP(D4,DB!A:I,9,0),"")</f>
        <v>Latis</v>
      </c>
    </row>
    <row r="5" spans="1:12" ht="15" customHeight="1">
      <c r="A5" s="147"/>
      <c r="B5" s="148" t="str">
        <f>IFERROR(VLOOKUP(D5,DB!A:K,11,0),"")</f>
        <v/>
      </c>
      <c r="C5" s="148"/>
      <c r="D5" s="148"/>
      <c r="E5" s="149"/>
      <c r="F5" s="150"/>
      <c r="G5" s="151">
        <f ca="1">IFERROR(NOW()-F5,"")</f>
        <v>45937.800377083331</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45937.800377083331</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45937.800377083331</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45937.800377083331</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45937.800377083331</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45937.800377083331</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45937.800377083331</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45937.800377083331</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45937.800377083331</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45937.800377083331</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45937.800377083331</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45937.800377083331</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45937.800377083331</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45937.800377083331</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45937.800377083331</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45937.800377083331</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45937.800377083331</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45937.800377083331</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45937.800377083331</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45937.800377083331</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45937.800377083331</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45937.800377083331</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45937.800377083331</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45937.800377083331</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45937.800377083331</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45937.800377083331</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45937.800377083331</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45937.800377083331</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45937.800377083331</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45937.800377083331</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45937.800377083331</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45937.800377083331</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45937.800377083331</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45937.800377083331</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45937.800377083331</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45937.800377083331</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45937.800377083331</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45937.800377083331</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45937.800377083331</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45937.800377083331</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45937.800377083331</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45937.800377083331</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45937.800377083331</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45937.800377083331</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45937.800377083331</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45937.800377083331</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45937.800377083331</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45937.800377083331</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45937.800377083331</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45937.800377083331</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45937.800377083331</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45937.800377083331</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45937.800377083331</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45937.800377083331</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45937.800377083331</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45937.800377083331</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45937.800377083331</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45937.800377083331</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45937.800377083331</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45937.800377083331</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45937.800377083331</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45937.800377083331</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45937.800377083331</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45937.800377083331</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45937.800377083331</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45937.800377083331</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45937.800377083331</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45937.800377083331</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45937.800377083331</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45937.800377083331</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45937.800377083331</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45937.800377083331</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45937.800377083331</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45937.800377083331</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45937.800377083331</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45937.800377083331</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45937.800377083331</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45937.800377083331</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45937.800377083331</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45937.800377083331</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45937.800377083331</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99221BF5-492A-4EA4-9F9E-BFA278B3A8EB}"/>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38969</v>
      </c>
      <c r="N1" s="95" t="s">
        <v>38970</v>
      </c>
      <c r="O1" s="95" t="s">
        <v>38971</v>
      </c>
      <c r="P1" s="95" t="s">
        <v>38972</v>
      </c>
      <c r="Q1" s="95" t="s">
        <v>38973</v>
      </c>
      <c r="R1" s="95" t="s">
        <v>38974</v>
      </c>
      <c r="S1" s="95" t="s">
        <v>38975</v>
      </c>
      <c r="T1" s="95" t="s">
        <v>38976</v>
      </c>
      <c r="U1" s="95" t="s">
        <v>38977</v>
      </c>
      <c r="V1" s="95" t="s">
        <v>38978</v>
      </c>
      <c r="W1" s="95" t="s">
        <v>38979</v>
      </c>
      <c r="X1" s="95" t="s">
        <v>38980</v>
      </c>
      <c r="Y1" s="95" t="s">
        <v>38981</v>
      </c>
      <c r="Z1" s="95" t="s">
        <v>38982</v>
      </c>
      <c r="AA1" s="95" t="s">
        <v>38983</v>
      </c>
      <c r="AB1" s="95" t="s">
        <v>38984</v>
      </c>
      <c r="AC1" s="95" t="s">
        <v>38985</v>
      </c>
      <c r="AD1" s="95" t="s">
        <v>38986</v>
      </c>
      <c r="AE1" s="95" t="s">
        <v>38987</v>
      </c>
      <c r="AF1" s="95" t="s">
        <v>38988</v>
      </c>
      <c r="AG1" s="95" t="s">
        <v>38989</v>
      </c>
      <c r="AH1" s="95" t="s">
        <v>38990</v>
      </c>
      <c r="AI1" s="95" t="s">
        <v>38991</v>
      </c>
      <c r="AJ1" s="95" t="s">
        <v>38992</v>
      </c>
      <c r="AK1" s="95" t="s">
        <v>38993</v>
      </c>
      <c r="AL1" s="95" t="s">
        <v>38994</v>
      </c>
      <c r="AM1" s="95" t="s">
        <v>38995</v>
      </c>
      <c r="AN1" s="95" t="s">
        <v>38996</v>
      </c>
      <c r="AO1" s="95" t="s">
        <v>38997</v>
      </c>
      <c r="AP1" s="95" t="s">
        <v>38998</v>
      </c>
      <c r="AQ1" s="95" t="s">
        <v>38999</v>
      </c>
      <c r="AR1" s="95" t="s">
        <v>39000</v>
      </c>
      <c r="AS1" s="95" t="s">
        <v>39001</v>
      </c>
      <c r="AT1" s="95" t="s">
        <v>39002</v>
      </c>
      <c r="AU1" s="95" t="s">
        <v>39003</v>
      </c>
      <c r="AV1" s="95" t="s">
        <v>39004</v>
      </c>
      <c r="AW1" s="95" t="s">
        <v>39005</v>
      </c>
      <c r="AX1" s="95" t="s">
        <v>39006</v>
      </c>
      <c r="AY1" s="95" t="s">
        <v>39007</v>
      </c>
      <c r="AZ1" s="95" t="s">
        <v>39008</v>
      </c>
      <c r="BA1" s="95" t="s">
        <v>39009</v>
      </c>
      <c r="BB1" s="95" t="s">
        <v>39010</v>
      </c>
      <c r="BC1" s="95" t="s">
        <v>39011</v>
      </c>
      <c r="BD1" s="95" t="s">
        <v>39012</v>
      </c>
      <c r="BE1" s="95" t="s">
        <v>39013</v>
      </c>
      <c r="BF1" s="95" t="s">
        <v>39014</v>
      </c>
      <c r="BG1" s="95" t="s">
        <v>39015</v>
      </c>
      <c r="BH1" s="95" t="s">
        <v>39016</v>
      </c>
      <c r="BI1" s="95" t="s">
        <v>39017</v>
      </c>
      <c r="BJ1" s="95" t="s">
        <v>39018</v>
      </c>
      <c r="BK1" s="95" t="s">
        <v>39019</v>
      </c>
      <c r="BL1" s="95" t="s">
        <v>39020</v>
      </c>
      <c r="BM1" s="95" t="s">
        <v>39021</v>
      </c>
      <c r="BN1" s="95" t="s">
        <v>39022</v>
      </c>
      <c r="BO1" s="95" t="s">
        <v>39023</v>
      </c>
      <c r="BP1" s="95" t="s">
        <v>39024</v>
      </c>
      <c r="BQ1" s="95" t="s">
        <v>39025</v>
      </c>
      <c r="BR1" s="95" t="s">
        <v>39026</v>
      </c>
      <c r="BS1" s="95" t="s">
        <v>39027</v>
      </c>
      <c r="BT1" s="95" t="s">
        <v>39028</v>
      </c>
      <c r="BU1" s="95" t="s">
        <v>39029</v>
      </c>
      <c r="BV1" s="95" t="s">
        <v>39030</v>
      </c>
      <c r="BW1" s="95" t="s">
        <v>39031</v>
      </c>
      <c r="BX1" s="95" t="s">
        <v>39032</v>
      </c>
      <c r="BY1" s="95" t="s">
        <v>39033</v>
      </c>
      <c r="BZ1" s="95" t="s">
        <v>39034</v>
      </c>
      <c r="CA1" s="95" t="s">
        <v>39035</v>
      </c>
      <c r="CB1" s="95" t="s">
        <v>39036</v>
      </c>
      <c r="CC1" s="95" t="s">
        <v>39037</v>
      </c>
      <c r="CD1" s="95" t="s">
        <v>39038</v>
      </c>
      <c r="CE1" s="95" t="s">
        <v>39039</v>
      </c>
      <c r="CF1" s="95" t="s">
        <v>39040</v>
      </c>
      <c r="CG1" s="95" t="s">
        <v>39041</v>
      </c>
      <c r="CH1" s="95" t="s">
        <v>39042</v>
      </c>
      <c r="CI1" s="95" t="s">
        <v>39043</v>
      </c>
      <c r="CJ1" s="95" t="s">
        <v>39044</v>
      </c>
    </row>
    <row r="2" spans="1:88" s="74" customFormat="1" ht="31.5" customHeight="1">
      <c r="A2" s="67" t="s">
        <v>39045</v>
      </c>
      <c r="B2" s="67" t="s">
        <v>27</v>
      </c>
      <c r="C2" s="67">
        <v>1</v>
      </c>
      <c r="D2" s="67" t="s">
        <v>19278</v>
      </c>
      <c r="E2" s="92" t="s">
        <v>39046</v>
      </c>
      <c r="F2" s="80">
        <v>45322.056979166664</v>
      </c>
      <c r="G2" s="81" t="s">
        <v>39047</v>
      </c>
      <c r="H2" s="94">
        <v>45322.050729166665</v>
      </c>
      <c r="I2" s="67" t="s">
        <v>83</v>
      </c>
      <c r="J2" s="67" t="s">
        <v>65</v>
      </c>
      <c r="K2" s="93" t="s">
        <v>39048</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39049</v>
      </c>
      <c r="B3" s="67" t="str">
        <f>IFERROR(VLOOKUP(D3,DB!A:K,11,0),"")</f>
        <v>R2</v>
      </c>
      <c r="C3" s="67">
        <v>1</v>
      </c>
      <c r="D3" s="67" t="s">
        <v>31078</v>
      </c>
      <c r="E3" s="80" t="s">
        <v>38964</v>
      </c>
      <c r="F3" s="80">
        <v>45806.727083333331</v>
      </c>
      <c r="G3" s="81">
        <f ca="1">IFERROR(NOW()-F3,"-")</f>
        <v>131.07329374999972</v>
      </c>
      <c r="H3" s="80">
        <v>45791.543067129627</v>
      </c>
      <c r="I3" s="67" t="str">
        <f>IFERROR(VLOOKUP(D3,DB!A:F,6,0),"")</f>
        <v>SCECO</v>
      </c>
      <c r="J3" s="67" t="str">
        <f>IFERROR(VLOOKUP(D3,DB!A:G,7,0),"")</f>
        <v>No BB Shifted</v>
      </c>
      <c r="K3" s="93" t="s">
        <v>39050</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39051</v>
      </c>
      <c r="B4" s="67" t="str">
        <f>IFERROR(VLOOKUP(D4,DB!A:K,11,0),"")</f>
        <v>R2</v>
      </c>
      <c r="C4" s="67">
        <v>1</v>
      </c>
      <c r="D4" s="67" t="s">
        <v>29168</v>
      </c>
      <c r="E4" s="92" t="s">
        <v>38964</v>
      </c>
      <c r="F4" s="80">
        <v>45824.999837962961</v>
      </c>
      <c r="G4" s="81">
        <f ca="1">IFERROR(NOW()-F4,"-")</f>
        <v>112.80053912036965</v>
      </c>
      <c r="H4" s="80">
        <v>45824.993587962963</v>
      </c>
      <c r="I4" s="67" t="str">
        <f>IFERROR(VLOOKUP(D4,DB!A:F,6,0),"")</f>
        <v>Generator-SG</v>
      </c>
      <c r="J4" s="67" t="str">
        <f>IFERROR(VLOOKUP(D4,DB!A:G,7,0),"")</f>
        <v>Good</v>
      </c>
      <c r="K4" s="93" t="s">
        <v>39052</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39053</v>
      </c>
      <c r="B5" s="18" t="str">
        <f>IFERROR(VLOOKUP(D5,DB!A:K,11,0),"")</f>
        <v>R2</v>
      </c>
      <c r="C5" s="18">
        <v>2</v>
      </c>
      <c r="D5" s="18" t="s">
        <v>17684</v>
      </c>
      <c r="E5" s="123"/>
      <c r="F5" s="124"/>
      <c r="G5" s="125">
        <f ca="1">IFERROR(NOW()-F5,"-")</f>
        <v>45937.800377083331</v>
      </c>
      <c r="H5" s="124">
        <v>45937.721956018519</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45937.800377083331</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45937.800377083331</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45937.800377083331</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45937.800377083331</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45937.800377083331</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45937.800377083331</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45937.800377083331</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45937.800377083331</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45937.800377083331</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45937.800377083331</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45937.800377083331</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45937.800377083331</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45937.800377083331</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45937.800377083331</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45937.800377083331</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45937.800377083331</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45937.800377083331</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45937.800377083331</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45937.800377083331</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45937.800377083331</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45937.800377083331</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45937.800377083331</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45937.800377083331</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45937.800377083331</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45937.800377083331</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45937.800377083331</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45937.800377083331</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45937.800377083331</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45937.800377083331</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45937.800377083331</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45937.800377083331</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45937.800377083331</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45937.800377083331</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45937.800377083331</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45937.800377083331</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45937.800377083331</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45937.800377083331</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45937.800377083331</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45937.800377083331</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45937.800377083331</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45937.800377083331</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45937.800377083331</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45937.800377083331</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45937.800377083331</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45937.800377083331</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45937.800377083331</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45937.800377083331</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45937.800377083331</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45937.800377083331</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45937.800377083331</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45937.800377083331</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45937.800377083331</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45937.800377083331</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45937.800377083331</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45937.800377083331</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45937.800377083331</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45937.800377083331</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45937.800377083331</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45937.800377083331</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45937.800377083331</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45937.800377083331</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45937.800377083331</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45937.800377083331</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45937.800377083331</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45937.800377083331</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45937.800377083331</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45937.800377083331</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45937.800377083331</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45937.800377083331</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45937.800377083331</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45937.800377083331</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45937.800377083331</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45937.800377083331</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45937.800377083331</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45937.800377083331</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45937.800377083331</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45937.800377083331</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45937.800377083331</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45937.800377083331</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45937.800377083331</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45937.800377083331</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45937.800377083331</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45937.800377083331</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45937.800377083331</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45937.800377083331</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45937.800377083331</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45937.800377083331</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45937.800377083331</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45937.800377083331</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45937.800377083331</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45937.800377083331</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45937.800377083331</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45937.800377083331</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45937.800377083331</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45937.800377083331</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45937.800377083331</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45937.800377083331</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45937.800377083331</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45937.800377083331</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45937.800377083331</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45937.800377083331</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45937.800377083331</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45937.800377083331</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45937.800377083331</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45937.800377083331</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45937.800377083331</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45937.800377083331</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45937.800377083331</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45937.800377083331</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45937.800377083331</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45937.800377083331</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45937.800377083331</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45937.800377083331</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45937.800377083331</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45937.800377083331</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45937.800377083331</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45937.800377083331</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45937.800377083331</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45937.800377083331</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45937.800377083331</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45937.800377083331</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45937.800377083331</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45937.800377083331</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45937.800377083331</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45937.800377083331</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45937.800377083331</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45937.800377083331</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45937.800377083331</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45937.800377083331</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45937.800377083331</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45937.800377083331</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45937.800377083331</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45937.800377083331</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45937.800377083331</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45937.800377083331</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45937.800377083331</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45937.800377083331</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45937.800377083331</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45937.800377083331</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45937.800377083331</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45937.800377083331</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45937.800377083331</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45937.800377083331</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45937.800377083331</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45937.800377083331</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45937.800377083331</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45937.800377083331</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45937.800377083331</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45937.800377083331</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45937.800377083331</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45937.800377083331</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45937.800377083331</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45937.800377083331</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45937.800377083331</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45937.800377083331</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45937.800377083331</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45937.800377083331</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45937.800377083331</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45937.800377083331</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45937.800377083331</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45937.800377083331</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45937.800377083331</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45937.800377083331</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45937.800377083331</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45937.800377083331</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45937.800377083331</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45937.800377083331</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45937.800377083331</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45937.800377083331</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45937.800377083331</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45937.800377083331</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45937.800377083331</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45937.800377083331</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45937.800377083331</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45937.800377083331</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45937.800377083331</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45937.800377083331</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45937.800377083331</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45937.800377083331</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45937.800377083331</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45937.800377083331</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45937.800377083331</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45937.800377083331</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45937.800377083331</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45937.800377083331</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45937.800377083331</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45937.800377083331</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45937.800377083331</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45937.800377083331</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45937.800377083331</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45937.800377083331</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45937.800377083331</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45937.800377083331</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45937.800377083331</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45937.800377083331</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45937.800377083331</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45937.800377083331</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45937.800377083331</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45937.800377083331</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45937.800377083331</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45937.800377083331</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45937.800377083331</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45937.800377083331</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45937.800377083331</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45937.800377083331</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45937.800377083331</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45937.800377083331</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45937.800377083331</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45937.800377083331</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45937.800377083331</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45937.800377083331</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45937.800377083331</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45937.800377083331</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45937.800377083331</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45937.800377083331</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45937.800377083331</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45937.800377083331</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45937.800377083331</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45937.800377083331</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45937.800377083331</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45937.800377083331</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45937.800377083331</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45937.800377083331</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45937.800377083331</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45937.800377083331</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45937.800377083331</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45937.800377083331</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45937.800377083331</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45937.800377083331</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45937.800377083331</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45937.800377083331</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45937.800377083331</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45937.800377083331</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45937.800377083331</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45937.800377083331</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45937.800377083331</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45937.800377083331</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45937.800377083331</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45937.800377083331</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45937.800377083331</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45937.800377083331</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45937.800377083331</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45937.800377083331</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45937.800377083331</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45937.800377083331</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45937.800377083331</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45937.800377083331</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45937.800377083331</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45937.800377083331</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45937.800377083331</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45937.800377083331</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45937.800377083331</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45937.800377083331</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45937.800377083331</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45937.800377083331</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45937.800377083331</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45937.800377083331</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45937.800377083331</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45937.800377083331</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45937.800377083331</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45937.800377083331</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45937.800377083331</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45937.800377083331</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45937.800377083331</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45937.800377083331</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45937.800377083331</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45937.800377083331</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45937.800377083331</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45937.800377083331</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45937.800377083331</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45937.800377083331</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45937.800377083331</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45937.800377083331</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45937.800377083331</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45937.800377083331</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45937.800377083331</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45937.800377083331</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45937.800377083331</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45937.800377083331</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45937.800377083331</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45937.800377083331</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45937.800377083331</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45937.800377083331</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45937.800377083331</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45937.800377083331</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45937.800377083331</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45937.800377083331</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45937.800377083331</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45937.800377083331</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45937.800377083331</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45937.800377083331</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45937.800377083331</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45937.800377083331</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45937.800377083331</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45937.800377083331</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45937.800377083331</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45937.800377083331</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45937.800377083331</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45937.800377083331</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45937.800377083331</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45937.800377083331</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45937.800377083331</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45937.800377083331</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45937.800377083331</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45937.800377083331</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45937.800377083331</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45937.800377083331</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45937.800377083331</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45937.800377083331</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45937.800377083331</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45937.800377083331</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45937.800377083331</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45937.800377083331</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45937.800377083331</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45937.800377083331</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45937.800377083331</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45937.800377083331</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45937.800377083331</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45937.800377083331</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45937.800377083331</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45937.800377083331</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45937.800377083331</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45937.800377083331</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45937.800377083331</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45937.800377083331</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45937.800377083331</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45937.800377083331</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45937.800377083331</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45937.800377083331</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45937.800377083331</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45937.800377083331</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45937.800377083331</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45937.800377083331</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45937.800377083331</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45937.800377083331</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45937.800377083331</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45937.800377083331</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45937.800377083331</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45937.800377083331</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45937.800377083331</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45937.800377083331</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45937.800377083331</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45937.800377083331</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45937.800377083331</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45937.800377083331</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45937.800377083331</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45937.800377083331</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45937.800377083331</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45937.800377083331</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45937.800377083331</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45937.800377083331</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45937.800377083331</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45937.800377083331</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45937.800377083331</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45937.800377083331</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45937.800377083331</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45937.800377083331</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45937.800377083331</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45937.800377083331</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45937.800377083331</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45937.800377083331</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45937.800377083331</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45937.800377083331</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45937.800377083331</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45937.800377083331</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45937.800377083331</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45937.800377083331</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45937.800377083331</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45937.800377083331</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45937.800377083331</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45937.800377083331</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45937.800377083331</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45937.800377083331</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45937.800377083331</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45937.800377083331</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45937.800377083331</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45937.800377083331</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45937.800377083331</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45937.800377083331</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45937.800377083331</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45937.800377083331</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45937.800377083331</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45937.800377083331</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45937.800377083331</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45937.800377083331</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45937.800377083331</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45937.800377083331</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45937.800377083331</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45937.800377083331</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45937.800377083331</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45937.800377083331</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45937.800377083331</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45937.800377083331</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45937.800377083331</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45937.800377083331</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45937.800377083331</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45937.800377083331</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45937.800377083331</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45937.800377083331</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45937.800377083331</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45937.800377083331</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45937.800377083331</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45937.800377083331</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45937.800377083331</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45937.800377083331</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45937.800377083331</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45937.800377083331</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45937.800377083331</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45937.800377083331</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45937.800377083331</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45937.800377083331</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45937.800377083331</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45937.800377083331</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45937.800377083331</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45937.800377083331</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45937.800377083331</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45937.800377083331</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45937.800377083331</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45937.800377083331</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45937.800377083331</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45937.800377083331</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45937.800377083331</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45937.800377083331</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45937.800377083331</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45937.800377083331</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45937.800377083331</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45937.800377083331</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45937.800377083331</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45937.800377083331</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45937.800377083331</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45937.800377083331</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45937.800377083331</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45937.800377083331</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45937.800377083331</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45937.800377083331</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45937.800377083331</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45937.800377083331</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45937.800377083331</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45937.800377083331</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45937.800377083331</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45937.800377083331</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45937.800377083331</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45937.800377083331</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45937.800377083331</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45937.800377083331</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45937.800377083331</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45937.800377083331</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45937.800377083331</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45937.800377083331</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45937.800377083331</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45937.800377083331</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45937.800377083331</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45937.800377083331</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45937.800377083331</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45937.800377083331</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45937.800377083331</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45937.800377083331</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45937.800377083331</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45937.800377083331</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45937.800377083331</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45937.800377083331</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45937.800377083331</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45937.800377083331</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45937.800377083331</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45937.800377083331</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45937.800377083331</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45937.800377083331</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45937.800377083331</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45937.800377083331</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45937.800377083331</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45937.800377083331</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45937.800377083331</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45937.800377083331</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45937.800377083331</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45937.800377083331</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45937.800377083331</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45937.800377083331</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45937.800377083331</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45937.800377083331</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45937.800377083331</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45937.800377083331</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45937.800377083331</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45937.800377083331</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45937.800377083331</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45937.800377083331</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45937.800377083331</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45937.800377083331</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45937.800377083331</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45937.800377083331</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45937.800377083331</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45937.800377083331</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45937.800377083331</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45937.800377083331</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45937.800377083331</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45937.800377083331</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45937.800377083331</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45937.800377083331</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45937.800377083331</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45937.800377083331</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45937.800377083331</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45937.800377083331</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45937.800377083331</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45937.800377083331</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45937.800377083331</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45937.800377083331</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45937.800377083331</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45937.800377083331</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45937.800377083331</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45937.800377083331</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45937.800377083331</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45937.800377083331</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45937.800377083331</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45937.800377083331</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45937.800377083331</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45937.800377083331</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45937.800377083331</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45937.800377083331</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45937.800377083331</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45937.800377083331</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45937.800377083331</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45937.800377083331</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45937.800377083331</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45937.800377083331</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45937.800377083331</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45937.800377083331</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45937.800377083331</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45937.800377083331</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45937.800377083331</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45937.800377083331</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45937.800377083331</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45937.800377083331</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45937.800377083331</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45937.800377083331</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45937.800377083331</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45937.800377083331</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45937.800377083331</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45937.800377083331</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45937.800377083331</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45937.800377083331</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45937.800377083331</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45937.800377083331</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45937.800377083331</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45937.800377083331</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45937.800377083331</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45937.800377083331</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45937.800377083331</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45937.800377083331</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45937.800377083331</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45937.800377083331</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45937.800377083331</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45937.800377083331</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45937.800377083331</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45937.800377083331</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45937.800377083331</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45937.800377083331</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45937.800377083331</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45937.800377083331</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45937.800377083331</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45937.800377083331</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45937.800377083331</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45937.800377083331</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45937.800377083331</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45937.800377083331</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45937.800377083331</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45937.800377083331</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45937.800377083331</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45937.800377083331</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45937.800377083331</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45937.800377083331</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45937.800377083331</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45937.800377083331</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45937.800377083331</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45937.800377083331</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45937.800377083331</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45937.800377083331</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45937.800377083331</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45937.800377083331</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45937.800377083331</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45937.800377083331</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45937.800377083331</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45937.800377083331</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45937.800377083331</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45937.800377083331</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45937.800377083331</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45937.800377083331</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45937.800377083331</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45937.800377083331</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45937.800377083331</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45937.800377083331</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45937.800377083331</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45937.800377083331</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45937.800377083331</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45937.800377083331</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45937.800377083331</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45937.800377083331</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45937.800377083331</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45937.800377083331</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45937.800377083331</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45937.800377083331</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45937.800377083331</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45937.800377083331</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45937.800377083331</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45937.800377083331</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45937.800377083331</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45937.800377083331</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45937.800377083331</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45937.800377083331</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45937.800377083331</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45937.800377083331</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45937.800377083331</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45937.800377083331</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45937.800377083331</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45937.800377083331</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45937.800377083331</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45937.800377083331</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45937.800377083331</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45937.800377083331</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45937.800377083331</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45937.800377083331</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45937.800377083331</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45937.800377083331</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45937.800377083331</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45937.800377083331</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45937.800377083331</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45937.800377083331</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45937.800377083331</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45937.800377083331</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45937.800377083331</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45937.800377083331</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45937.800377083331</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45937.800377083331</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45937.800377083331</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45937.800377083331</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45937.800377083331</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45937.800377083331</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45937.800377083331</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45937.800377083331</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45937.800377083331</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45937.800377083331</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45937.800377083331</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45937.800377083331</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45937.800377083331</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45937.800377083331</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45937.800377083331</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45937.800377083331</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45937.800377083331</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45937.800377083331</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45937.800377083331</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45937.800377083331</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45937.800377083331</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45937.800377083331</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45937.800377083331</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45937.800377083331</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45937.800377083331</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45937.800377083331</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45937.800377083331</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45937.800377083331</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45937.800377083331</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45937.800377083331</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45937.800377083331</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45937.800377083331</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45937.800377083331</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45937.800377083331</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45937.800377083331</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45937.800377083331</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45937.800377083331</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45937.800377083331</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45937.800377083331</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45937.800377083331</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45937.800377083331</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45937.800377083331</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45937.800377083331</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45937.800377083331</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45937.800377083331</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45937.800377083331</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45937.800377083331</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45937.800377083331</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45937.800377083331</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45937.800377083331</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45937.800377083331</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45937.800377083331</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45937.800377083331</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45937.800377083331</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45937.800377083331</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45937.800377083331</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45937.800377083331</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45937.800377083331</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45937.800377083331</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45937.800377083331</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45937.800377083331</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45937.800377083331</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45937.800377083331</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45937.800377083331</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45937.800377083331</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45937.800377083331</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45937.800377083331</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45937.800377083331</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45937.800377083331</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45937.800377083331</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45937.800377083331</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45937.800377083331</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45937.800377083331</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45937.800377083331</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45937.800377083331</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45937.800377083331</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45937.800377083331</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45937.800377083331</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45937.800377083331</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45937.800377083331</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45937.800377083331</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45937.800377083331</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45937.800377083331</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45937.800377083331</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45937.800377083331</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45937.800377083331</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45937.800377083331</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45937.800377083331</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45937.800377083331</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45937.800377083331</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45937.800377083331</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45937.800377083331</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45937.800377083331</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45937.800377083331</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45937.800377083331</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45937.800377083331</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45937.800377083331</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45937.800377083331</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45937.800377083331</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45937.800377083331</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45937.800377083331</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45937.800377083331</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45937.800377083331</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45937.800377083331</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45937.800377083331</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45937.800377083331</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45937.800377083331</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45937.800377083331</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45937.800377083331</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45937.800377083331</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45937.800377083331</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45937.800377083331</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45937.800377083331</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45937.800377083331</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45937.800377083331</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45937.800377083331</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45937.800377083331</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45937.800377083331</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45937.800377083331</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45937.800377083331</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45937.800377083331</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45937.800377083331</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45937.800377083331</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45937.800377083331</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45937.800377083331</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45937.800377083331</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45937.800377083331</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45937.800377083331</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45937.800377083331</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45937.800377083331</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45937.800377083331</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45937.800377083331</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45937.800377083331</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45937.800377083331</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45937.800377083331</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45937.800377083331</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45937.800377083331</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45937.800377083331</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45937.800377083331</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45937.800377083331</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45937.800377083331</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45937.800377083331</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45937.800377083331</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45937.800377083331</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45937.800377083331</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45937.800377083331</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45937.800377083331</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45937.800377083331</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45937.800377083331</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45937.800377083331</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45937.800377083331</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45937.800377083331</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45937.800377083331</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45937.800377083331</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45937.800377083331</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45937.800377083331</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45937.800377083331</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45937.800377083331</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45937.800377083331</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45937.800377083331</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45937.800377083331</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45937.800377083331</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45937.800377083331</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45937.800377083331</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45937.800377083331</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45937.800377083331</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45937.800377083331</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45937.800377083331</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45937.800377083331</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45937.800377083331</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45937.800377083331</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45937.800377083331</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45937.800377083331</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45937.800377083331</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45937.800377083331</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45937.800377083331</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45937.800377083331</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45937.800377083331</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45937.800377083331</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45937.800377083331</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45937.800377083331</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45937.800377083331</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45937.800377083331</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45937.800377083331</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45937.800377083331</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45937.800377083331</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45937.800377083331</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45937.800377083331</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45937.800377083331</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45937.800377083331</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45937.800377083331</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45937.800377083331</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45937.800377083331</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45937.800377083331</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45937.800377083331</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45937.800377083331</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45937.800377083331</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45937.800377083331</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45937.800377083331</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45937.800377083331</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45937.800377083331</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45937.800377083331</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45937.800377083331</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45937.800377083331</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45937.800377083331</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45937.800377083331</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45937.800377083331</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45937.800377083331</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45937.800377083331</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45937.800377083331</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45937.800377083331</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45937.800377083331</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45937.800377083331</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45937.800377083331</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45937.800377083331</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45937.800377083331</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45937.800377083331</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45937.800377083331</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45937.800377083331</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45937.800377083331</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45937.800377083331</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45937.800377083331</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45937.800377083331</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45937.800377083331</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45937.800377083331</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45937.800377083331</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45937.800377083331</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45937.800377083331</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45937.800377083331</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45937.800377083331</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45937.800377083331</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45937.800377083331</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45937.800377083331</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45937.800377083331</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45937.800377083331</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45937.800377083331</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45937.800377083331</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45937.800377083331</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45937.800377083331</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45937.800377083331</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45937.800377083331</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45937.800377083331</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45937.800377083331</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45937.800377083331</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45937.800377083331</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45937.800377083331</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45937.800377083331</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45937.800377083331</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45937.800377083331</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45937.800377083331</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45937.800377083331</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45937.800377083331</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45937.800377083331</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45937.800377083331</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45937.800377083331</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45937.800377083331</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45937.800377083331</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45937.800377083331</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45937.800377083331</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45937.800377083331</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45937.800377083331</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45937.800377083331</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45937.800377083331</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45937.800377083331</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45937.800377083331</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45937.800377083331</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45937.800377083331</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45937.800377083331</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45937.800377083331</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45937.800377083331</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45937.800377083331</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45937.800377083331</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45937.800377083331</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45937.800377083331</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45937.800377083331</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45937.800377083331</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45937.800377083331</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45937.800377083331</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45937.800377083331</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45937.800377083331</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45937.800377083331</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45937.800377083331</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45937.800377083331</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45937.800377083331</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45937.800377083331</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45937.800377083331</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45937.800377083331</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45937.800377083331</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45937.800377083331</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45937.800377083331</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45937.800377083331</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45937.800377083331</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45937.800377083331</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45937.800377083331</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45937.800377083331</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45937.800377083331</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45937.800377083331</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45937.800377083331</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45937.800377083331</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45937.800377083331</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45937.800377083331</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45937.800377083331</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45937.800377083331</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45937.800377083331</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45937.800377083331</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45937.800377083331</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45937.800377083331</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45937.800377083331</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45937.800377083331</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45937.800377083331</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45937.800377083331</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45937.800377083331</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45937.800377083331</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45937.800377083331</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45937.800377083331</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45937.800377083331</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45937.800377083331</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45937.800377083331</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45937.800377083331</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45937.800377083331</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45937.800377083331</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45937.800377083331</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45937.800377083331</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45937.800377083331</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45937.800377083331</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45937.800377083331</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45937.800377083331</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45937.800377083331</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45937.800377083331</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45937.800377083331</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45937.800377083331</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45937.800377083331</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45937.800377083331</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45937.800377083331</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45937.800377083331</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45937.800377083331</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45937.800377083331</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45937.800377083331</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45937.800377083331</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45937.800377083331</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45937.800377083331</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45937.800377083331</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45937.800377083331</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45937.800377083331</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45937.800377083331</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45937.800377083331</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45937.800377083331</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45937.800377083331</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45937.800377083331</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45937.800377083331</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45937.800377083331</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45937.800377083331</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45937.800377083331</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45937.800377083331</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45937.800377083331</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45937.800377083331</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45937.800377083331</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45937.800377083331</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45937.800377083331</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45937.800377083331</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45937.800377083331</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45937.800377083331</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45937.800377083331</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45937.800377083331</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45937.800377083331</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45937.800377083331</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45937.800377083331</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45937.800377083331</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45937.800377083331</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45937.800377083331</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45937.800377083331</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45937.800377083331</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45937.800377083331</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45937.800377083331</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45937.800377083331</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45937.800377083331</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45937.800377083331</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45937.800377083331</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45937.800377083331</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45937.800377083331</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45937.800377083331</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45937.800377083331</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45937.800377083331</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45937.800377083331</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45937.800377083331</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45937.800377083331</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45937.800377083331</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45937.800377083331</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45937.800377083331</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45937.800377083331</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45937.800377083331</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45937.800377083331</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45937.800377083331</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45937.800377083331</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45937.800377083331</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45937.800377083331</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45937.800377083331</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45937.800377083331</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45937.800377083331</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45937.800377083331</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45937.800377083331</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45937.800377083331</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45937.800377083331</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45937.800377083331</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45937.800377083331</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45937.800377083331</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45937.800377083331</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45937.800377083331</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45937.800377083331</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45937.800377083331</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45937.800377083331</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45937.800377083331</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45937.800377083331</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45937.800377083331</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45937.800377083331</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45937.800377083331</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45937.800377083331</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45937.800377083331</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45937.800377083331</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45937.800377083331</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45937.800377083331</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45937.800377083331</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45937.800377083331</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45937.800377083331</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45937.800377083331</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45937.800377083331</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45937.800377083331</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45937.800377083331</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45937.800377083331</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45937.800377083331</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45937.800377083331</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45937.800377083331</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45937.800377083331</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45937.800377083331</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45937.800377083331</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45937.800377083331</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45937.800377083331</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45937.800377083331</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45937.800377083331</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45937.800377083331</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45937.800377083331</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45937.800377083331</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45937.800377083331</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45937.800377083331</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45937.800377083331</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45937.800377083331</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45937.800377083331</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45937.800377083331</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45937.800377083331</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45937.800377083331</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45937.800377083331</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45937.800377083331</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45937.800377083331</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45937.800377083331</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45937.800377083331</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45937.800377083331</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45937.800377083331</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45937.800377083331</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45937.800377083331</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45937.800377083331</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45937.800377083331</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45937.800377083331</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45937.800377083331</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45937.800377083331</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45937.800377083331</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45937.800377083331</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45937.800377083331</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45937.800377083331</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45937.800377083331</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45937.800377083331</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45937.800377083331</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45937.800377083331</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45937.800377083331</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45937.800377083331</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45937.800377083331</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45937.800377083331</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45937.800377083331</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45937.800377083331</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45937.800377083331</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45937.800377083331</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45937.800377083331</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45937.800377083331</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45937.800377083331</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45937.800377083331</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45937.800377083331</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45937.800377083331</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45937.800377083331</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45937.800377083331</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45937.800377083331</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45937.800377083331</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45937.800377083331</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45937.800377083331</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45937.800377083331</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45937.800377083331</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45937.800377083331</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45937.800377083331</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45937.800377083331</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45937.800377083331</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45937.800377083331</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45937.800377083331</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45937.800377083331</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45937.800377083331</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45937.800377083331</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45937.800377083331</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45937.800377083331</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45937.800377083331</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45937.800377083331</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45937.800377083331</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45937.800377083331</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45937.800377083331</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45937.800377083331</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45937.800377083331</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45937.800377083331</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45937.800377083331</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45937.800377083331</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45937.800377083331</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45937.800377083331</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45937.800377083331</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45937.800377083331</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45937.800377083331</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45937.800377083331</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45937.800377083331</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45937.800377083331</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45937.800377083331</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45937.800377083331</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45937.800377083331</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45937.800377083331</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45937.800377083331</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45937.800377083331</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45937.800377083331</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45937.800377083331</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45937.800377083331</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45937.800377083331</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45937.800377083331</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45937.800377083331</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45937.800377083331</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45937.800377083331</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45937.800377083331</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45937.800377083331</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45937.800377083331</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45937.800377083331</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45937.800377083331</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45937.800377083331</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45937.800377083331</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45937.800377083331</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45937.800377083331</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45937.800377083331</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45937.800377083331</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45937.800377083331</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45937.800377083331</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45937.800377083331</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45937.800377083331</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45937.800377083331</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45937.800377083331</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45937.800377083331</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45937.800377083331</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45937.800377083331</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45937.800377083331</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45937.800377083331</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45937.800377083331</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45937.800377083331</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45937.800377083331</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45937.800377083331</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45937.800377083331</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45937.800377083331</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45937.800377083331</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45937.800377083331</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45937.800377083331</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45937.800377083331</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45937.800377083331</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45937.800377083331</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45937.800377083331</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45937.800377083331</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45937.800377083331</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45937.800377083331</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45937.800377083331</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45937.800377083331</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45937.800377083331</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45937.800377083331</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45937.800377083331</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45937.800377083331</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45937.800377083331</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45937.800377083331</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45937.800377083331</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45937.800377083331</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45937.800377083331</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45937.800377083331</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45937.800377083331</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45937.800377083331</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45937.800377083331</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45937.800377083331</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45937.800377083331</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45937.800377083331</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45937.800377083331</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45937.800377083331</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45937.800377083331</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45937.800377083331</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45937.800377083331</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45937.800377083331</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45937.800377083331</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45937.800377083331</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45937.800377083331</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45937.800377083331</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45937.800377083331</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45937.800377083331</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45937.800377083331</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45937.800377083331</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45937.800377083331</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45937.800377083331</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45937.800377083331</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45937.800377083331</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45937.800377083331</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45937.800377083331</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45937.800377083331</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45937.800377083331</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45937.800377083331</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45937.800377083331</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45937.800377083331</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45937.800377083331</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45937.800377083331</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45937.800377083331</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45937.800377083331</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45937.800377083331</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45937.800377083331</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45937.800377083331</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45937.800377083331</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45937.800377083331</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45937.800377083331</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45937.800377083331</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45937.800377083331</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45937.800377083331</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45937.800377083331</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45937.800377083331</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45937.800377083331</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45937.800377083331</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45937.800377083331</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45937.800377083331</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45937.800377083331</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45937.800377083331</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45937.800377083331</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45937.800377083331</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45937.800377083331</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45937.800377083331</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45937.800377083331</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45937.800377083331</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45937.800377083331</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45937.800377083331</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45937.800377083331</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45937.800377083331</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45937.800377083331</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45937.800377083331</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45937.800377083331</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45937.800377083331</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45937.800377083331</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45937.800377083331</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45937.800377083331</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45937.800377083331</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45937.800377083331</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45937.800377083331</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45937.800377083331</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45937.800377083331</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45937.800377083331</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45937.800377083331</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45937.800377083331</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45937.800377083331</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45937.800377083331</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45937.800377083331</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45937.800377083331</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45937.800377083331</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45937.800377083331</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45937.800377083331</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45937.800377083331</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45937.800377083331</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45937.800377083331</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45937.800377083331</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45937.800377083331</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45937.800377083331</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45937.800377083331</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45937.800377083331</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45937.800377083331</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45937.800377083331</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45937.800377083331</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45937.800377083331</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45937.800377083331</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45937.800377083331</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45937.800377083331</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45937.800377083331</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45937.800377083331</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45937.800377083331</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45937.800377083331</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45937.800377083331</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45937.800377083331</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45937.800377083331</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45937.800377083331</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45937.800377083331</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45937.800377083331</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45937.800377083331</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45937.800377083331</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45937.800377083331</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45937.800377083331</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45937.800377083331</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45937.800377083331</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45937.800377083331</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45937.800377083331</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45937.800377083331</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45937.800377083331</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45937.800377083331</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45937.800377083331</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45937.800377083331</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45937.800377083331</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45937.800377083331</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45937.800377083331</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45937.800377083331</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45937.800377083331</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45937.800377083331</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45937.800377083331</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45937.800377083331</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45937.800377083331</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45937.800377083331</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45937.800377083331</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45937.800377083331</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45937.800377083331</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45937.800377083331</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45937.800377083331</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45937.800377083331</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45937.800377083331</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45937.800377083331</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45937.800377083331</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45937.800377083331</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45937.800377083331</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45937.800377083331</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45937.800377083331</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45937.800377083331</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45937.800377083331</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45937.800377083331</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45937.800377083331</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45937.800377083331</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45937.800377083331</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45937.800377083331</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45937.800377083331</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45937.800377083331</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45937.800377083331</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45937.800377083331</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45937.800377083331</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45937.800377083331</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45937.800377083331</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45937.800377083331</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45937.800377083331</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45937.800377083331</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45937.800377083331</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45937.800377083331</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45937.800377083331</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45937.800377083331</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45937.800377083331</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45937.800377083331</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45937.800377083331</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45937.800377083331</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45937.800377083331</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45937.800377083331</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45937.800377083331</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45937.800377083331</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45937.800377083331</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45937.800377083331</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45937.800377083331</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45937.800377083331</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45937.800377083331</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45937.800377083331</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45937.800377083331</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45937.800377083331</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45937.800377083331</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45937.800377083331</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45937.800377083331</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45937.800377083331</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45937.800377083331</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45937.800377083331</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45937.800377083331</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45937.800377083331</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45937.800377083331</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45937.800377083331</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45937.800377083331</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45937.800377083331</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45937.800377083331</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45937.800377083331</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45937.800377083331</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45937.800377083331</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45937.800377083331</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45937.800377083331</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45937.800377083331</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45937.800377083331</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45937.800377083331</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45937.800377083331</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45937.800377083331</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45937.800377083331</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45937.800377083331</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45937.800377083331</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45937.800377083331</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45937.800377083331</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45937.800377083331</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45937.800377083331</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45937.800377083331</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45937.800377083331</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45937.800377083331</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39055</v>
      </c>
      <c r="B2" s="102" t="str">
        <f>IFERROR(VLOOKUP(D2,DB!A:K,11,0),"")</f>
        <v>R4</v>
      </c>
      <c r="C2" s="103">
        <v>1</v>
      </c>
      <c r="D2" s="99" t="s">
        <v>35082</v>
      </c>
      <c r="E2" s="104" t="s">
        <v>38964</v>
      </c>
      <c r="F2" s="105">
        <v>45703.480717592596</v>
      </c>
      <c r="G2" s="106">
        <f ca="1">IFERROR(NOW()-F2,"")</f>
        <v>234.31965949073492</v>
      </c>
      <c r="H2" s="105">
        <v>45703.474768518521</v>
      </c>
      <c r="I2" s="102" t="str">
        <f>IFERROR(VLOOKUP(D2,DB!A:F,6,0),"")</f>
        <v>SCECO</v>
      </c>
      <c r="J2" s="102" t="str">
        <f>IFERROR(VLOOKUP(D2,DB!A:G,7,0),"")</f>
        <v>Dead</v>
      </c>
      <c r="K2" s="107" t="s">
        <v>39056</v>
      </c>
      <c r="L2" s="99" t="str">
        <f>IFERROR(VLOOKUP(D2,DB!A:I,9,0),"")</f>
        <v>Latis</v>
      </c>
    </row>
    <row r="3" spans="1:16" ht="15" customHeight="1">
      <c r="A3" s="132" t="s">
        <v>39057</v>
      </c>
      <c r="B3" s="132" t="str">
        <f>IFERROR(VLOOKUP(D3,DB!A:K,11,0),"")</f>
        <v>R4</v>
      </c>
      <c r="C3" s="133">
        <v>1</v>
      </c>
      <c r="D3" s="134" t="s">
        <v>36087</v>
      </c>
      <c r="E3" s="135" t="s">
        <v>38964</v>
      </c>
      <c r="F3" s="136">
        <v>45937.678425925929</v>
      </c>
      <c r="G3" s="137">
        <f ca="1">IFERROR(NOW()-F3,"")</f>
        <v>0.12195115740178153</v>
      </c>
      <c r="H3" s="136">
        <v>45937.456493055557</v>
      </c>
      <c r="I3" s="132" t="str">
        <f>IFERROR(VLOOKUP(D3,DB!A:F,6,0),"")</f>
        <v>Generator-SG</v>
      </c>
      <c r="J3" s="132" t="str">
        <f>IFERROR(VLOOKUP(D3,DB!A:G,7,0),"")</f>
        <v>Dead</v>
      </c>
      <c r="K3" s="139" t="s">
        <v>39058</v>
      </c>
      <c r="L3" s="134" t="str">
        <f>IFERROR(VLOOKUP(D3,DB!A:I,9,0),"")</f>
        <v>Latis</v>
      </c>
    </row>
    <row r="4" spans="1:16" ht="15" customHeight="1">
      <c r="A4" s="132" t="s">
        <v>39059</v>
      </c>
      <c r="B4" s="132" t="str">
        <f>IFERROR(VLOOKUP(D4,DB!A:K,11,0),"")</f>
        <v>R4</v>
      </c>
      <c r="C4" s="133">
        <v>1</v>
      </c>
      <c r="D4" s="99" t="s">
        <v>35997</v>
      </c>
      <c r="E4" s="135" t="s">
        <v>38964</v>
      </c>
      <c r="F4" s="136">
        <v>45937.767187500001</v>
      </c>
      <c r="G4" s="137">
        <f ca="1">IFERROR(NOW()-F4,"")</f>
        <v>3.318958332965849E-2</v>
      </c>
      <c r="H4" s="136">
        <v>45937.761655092596</v>
      </c>
      <c r="I4" s="132" t="str">
        <f>IFERROR(VLOOKUP(D4,DB!A:F,6,0),"")</f>
        <v>SCECO</v>
      </c>
      <c r="J4" s="132" t="str">
        <f>IFERROR(VLOOKUP(D4,DB!A:G,7,0),"")</f>
        <v>Good</v>
      </c>
      <c r="K4" s="139" t="s">
        <v>39060</v>
      </c>
      <c r="L4" s="134" t="str">
        <f>IFERROR(VLOOKUP(D4,DB!A:I,9,0),"")</f>
        <v>Latis</v>
      </c>
    </row>
    <row r="5" spans="1:16" ht="15" customHeight="1">
      <c r="A5" s="132"/>
      <c r="B5" s="132" t="str">
        <f>IFERROR(VLOOKUP(D5,DB!A:K,11,0),"")</f>
        <v/>
      </c>
      <c r="C5" s="133"/>
      <c r="D5" s="134"/>
      <c r="E5" s="135"/>
      <c r="F5" s="136"/>
      <c r="G5" s="137">
        <f ca="1">IFERROR(NOW()-F5,"")</f>
        <v>45937.800377083331</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45937.800377083331</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45937.800377083331</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45937.800377083331</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45937.800377083331</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45937.800377083331</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45937.800377083331</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45937.800377083331</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45937.800377083331</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45937.800377083331</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45937.800377083331</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45937.800377083331</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45937.800377083331</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45937.800377083331</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45937.800377083331</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45937.800377083331</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45937.800377083331</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45937.800377083331</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45937.800377083331</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45937.800377083331</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45937.800377083331</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45937.800377083331</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45937.800377083331</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45937.800377083331</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45937.800377083331</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45937.800377083331</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45937.800377083331</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45937.800377083331</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45937.800377083331</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45937.800377083331</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45937.800377083331</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45937.800377083331</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45937.800377083331</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45937.800377083331</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45937.800377083331</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45937.800377083331</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45937.800377083331</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45937.800377083331</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45937.800377083331</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45937.800377083331</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45937.800377083331</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45937.800377083331</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45937.800377083331</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45937.800377083331</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45937.800377083331</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45937.800377083331</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45937.800377083331</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45937.800377083331</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45937.800377083331</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45937.800377083331</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45937.800377083331</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45937.800377083331</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45937.800377083331</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45937.800377083331</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45937.800377083331</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45937.800377083331</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45937.800377083331</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45937.800377083331</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45937.800377083331</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45937.800377083331</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45937.800377083331</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45937.800377083331</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45937.800377083331</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45937.800377083331</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45937.800377083331</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45937.800377083331</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45937.800377083331</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45937.800377083331</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45937.800377083331</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45937.800377083331</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45937.800377083331</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45937.800377083331</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45937.800377083331</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45937.800377083331</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45937.800377083331</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45937.800377083331</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45937.800377083331</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45937.800377083331</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45937.800377083331</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45937.800377083331</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45937.800377083331</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45937.800377083331</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45937.800377083331</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45937.800377083331</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45937.800377083331</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45937.800377083331</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45937.800377083331</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45937.800377083331</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45937.800377083331</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45937.800377083331</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45937.800377083331</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45937.800377083331</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45937.800377083331</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45937.800377083331</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45937.800377083331</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45937.800377083331</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45937.800377083331</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45937.800377083331</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45937.800377083331</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45937.800377083331</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45937.800377083331</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45937.800377083331</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45937.800377083331</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45937.800377083331</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45937.800377083331</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45937.800377083331</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45937.800377083331</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45937.800377083331</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45937.800377083331</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45937.800377083331</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45937.800377083331</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45937.800377083331</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45937.800377083331</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45937.800377083331</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45937.800377083331</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45937.800377083331</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45937.800377083331</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45937.800377083331</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45937.800377083331</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45937.800377083331</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45937.800377083331</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45937.800377083331</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45937.800377083331</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45937.800377083331</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45937.800377083331</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45937.800377083331</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45937.800377083331</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45937.800377083331</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45937.800377083331</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45937.800377083331</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45937.800377083331</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45937.800377083331</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45937.800377083331</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45937.800377083331</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45937.800377083331</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45937.800377083331</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45937.800377083331</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45937.800377083331</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45937.800377083331</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45937.800377083331</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45937.800377083331</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45937.800377083331</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45937.800377083331</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45937.800377083331</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45937.800377083331</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45937.800377083331</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45937.800377083331</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45937.800377083331</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45937.800377083331</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45937.800377083331</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45937.800377083331</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45937.800377083331</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45937.800377083331</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45937.800377083331</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45937.800377083331</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45937.800377083331</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45937.800377083331</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45937.800377083331</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45937.800377083331</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45937.800377083331</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45937.800377083331</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45937.800377083331</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45937.800377083331</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45937.800377083331</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45937.800377083331</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45937.800377083331</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45937.800377083331</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45937.800377083331</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45937.800377083331</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45937.800377083331</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45937.800377083331</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45937.800377083331</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45937.800377083331</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45937.800377083331</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45937.800377083331</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45937.800377083331</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45937.800377083331</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45937.800377083331</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45937.800377083331</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45937.800377083331</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45937.800377083331</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45937.800377083331</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45937.800377083331</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45937.800377083331</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45937.800377083331</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45937.800377083331</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45937.800377083331</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45937.800377083331</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45937.800377083331</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45937.800377083331</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45937.800377083331</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45937.800377083331</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45937.800377083331</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45937.800377083331</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45937.800377083331</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45937.800377083331</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45937.800377083331</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45937.800377083331</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45937.800377083331</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45937.800377083331</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45937.800377083331</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45937.800377083331</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45937.800377083331</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45937.800377083331</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45937.800377083331</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45937.800377083331</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45937.800377083331</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45937.800377083331</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45937.800377083331</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45937.800377083331</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45937.800377083331</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45937.800377083331</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45937.800377083331</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45937.800377083331</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45937.800377083331</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45937.800377083331</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45937.800377083331</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45937.800377083331</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45937.800377083331</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45937.800377083331</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45937.800377083331</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45937.800377083331</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45937.800377083331</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45937.800377083331</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45937.800377083331</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45937.800377083331</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45937.800377083331</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45937.800377083331</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45937.800377083331</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45937.800377083331</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45937.800377083331</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45937.800377083331</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45937.800377083331</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45937.800377083331</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45937.800377083331</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45937.800377083331</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45937.800377083331</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45937.800377083331</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45937.800377083331</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45937.800377083331</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45937.800377083331</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45937.800377083331</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45937.800377083331</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45937.800377083331</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45937.800377083331</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45937.800377083331</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45937.800377083331</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45937.800377083331</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45937.800377083331</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45937.800377083331</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45937.800377083331</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45937.800377083331</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45937.800377083331</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45937.800377083331</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45937.800377083331</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45937.800377083331</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45937.800377083331</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45937.800377083331</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45937.800377083331</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45937.800377083331</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45937.800377083331</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45937.800377083331</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45937.800377083331</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45937.800377083331</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45937.800377083331</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45937.800377083331</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45937.800377083331</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45937.800377083331</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45937.800377083331</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45937.800377083331</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45937.800377083331</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45937.800377083331</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45937.800377083331</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45937.800377083331</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45937.800377083331</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45937.800377083331</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45937.800377083331</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45937.800377083331</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45937.800377083331</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45937.800377083331</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45937.800377083331</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45937.800377083331</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45937.800377083331</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45937.800377083331</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45937.800377083331</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45937.800377083331</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45937.800377083331</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45937.800377083331</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45937.800377083331</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45937.800377083331</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45937.800377083331</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45937.800377083331</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45937.800377083331</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45937.800377083331</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45937.800377083331</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45937.800377083331</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45937.800377083331</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45937.800377083331</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45937.800377083331</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45937.800377083331</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45937.800377083331</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45937.800377083331</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45937.800377083331</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45937.800377083331</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45937.800377083331</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45937.800377083331</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45937.800377083331</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45937.800377083331</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45937.800377083331</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45937.800377083331</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45937.800377083331</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45937.800377083331</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45937.800377083331</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45937.800377083331</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45937.800377083331</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45937.800377083331</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45937.800377083331</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45937.800377083331</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45937.800377083331</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45937.800377083331</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45937.800377083331</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45937.800377083331</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45937.800377083331</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45937.800377083331</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45937.800377083331</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45937.800377083331</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45937.800377083331</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45937.800377083331</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45937.800377083331</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45937.800377083331</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45937.800377083331</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45937.800377083331</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45937.800377083331</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45937.800377083331</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45937.800377083331</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45937.800377083331</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45937.800377083331</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45937.800377083331</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45937.800377083331</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45937.800377083331</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45937.800377083331</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45937.800377083331</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45937.800377083331</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45937.800377083331</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45937.800377083331</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45937.800377083331</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45937.800377083331</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45937.800377083331</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45937.800377083331</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45937.800377083331</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45937.800377083331</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45937.800377083331</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45937.800377083331</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45937.800377083331</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45937.800377083331</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45937.800377083331</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45937.800377083331</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45937.800377083331</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45937.800377083331</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45937.800377083331</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45937.800377083331</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45937.800377083331</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45937.800377083331</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45937.800377083331</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45937.800377083331</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45937.800377083331</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45937.800377083331</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45937.800377083331</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45937.800377083331</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45937.800377083331</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45937.800377083331</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45937.800377083331</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45937.800377083331</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45937.800377083331</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45937.800377083331</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45937.800377083331</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45937.800377083331</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45937.800377083331</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45937.800377083331</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45937.800377083331</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45937.800377083331</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45937.800377083331</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45937.800377083331</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45937.800377083331</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45937.800377083331</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45937.800377083331</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45937.800377083331</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45937.800377083331</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45937.800377083331</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45937.800377083331</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45937.800377083331</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45937.800377083331</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45937.800377083331</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45937.800377083331</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45937.800377083331</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45937.800377083331</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45937.800377083331</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45937.800377083331</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45937.800377083331</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45937.800377083331</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45937.800377083331</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45937.800377083331</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45937.800377083331</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45937.800377083331</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45937.800377083331</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45937.800377083331</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45937.800377083331</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45937.800377083331</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45937.800377083331</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45937.800377083331</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45937.800377083331</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45937.800377083331</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45937.800377083331</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45937.800377083331</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45937.800377083331</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45937.800377083331</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45937.800377083331</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45937.800377083331</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45937.800377083331</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45937.800377083331</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45937.800377083331</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45937.800377083331</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45937.800377083331</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45937.800377083331</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45937.800377083331</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45937.800377083331</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45937.800377083331</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45937.800377083331</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45937.800377083331</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45937.800377083331</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45937.800377083331</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45937.800377083331</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45937.800377083331</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45937.800377083331</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45937.800377083331</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45937.800377083331</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45937.800377083331</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45937.800377083331</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45937.800377083331</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45937.800377083331</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45937.800377083331</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45937.800377083331</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45937.800377083331</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45937.800377083331</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45937.800377083331</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45937.800377083331</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45937.800377083331</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45937.800377083331</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45937.800377083331</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45937.800377083331</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45937.800377083331</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45937.800377083331</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45937.800377083331</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45937.800377083331</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45937.800377083331</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45937.800377083331</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45937.800377083331</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45937.800377083331</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45937.800377083331</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45937.800377083331</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45937.800377083331</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45937.800377083331</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45937.800377083331</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45937.800377083331</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45937.800377083331</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45937.800377083331</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45937.800377083331</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45937.800377083331</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45937.800377083331</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45937.800377083331</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45937.800377083331</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D7" sqref="D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37" t="s">
        <v>36000</v>
      </c>
      <c r="E2" s="37" t="s">
        <v>38964</v>
      </c>
      <c r="F2" s="38">
        <v>45891.832060185188</v>
      </c>
      <c r="G2" s="39">
        <f t="shared" ref="G2" ca="1" si="0">IFERROR(NOW()-F2,"-")</f>
        <v>45.968316898142803</v>
      </c>
      <c r="H2" s="38">
        <v>45891.790393518517</v>
      </c>
      <c r="I2" s="37" t="str">
        <f>IFERROR(VLOOKUP(D2,DB!A:F,6,0),"")</f>
        <v>Generator-SG</v>
      </c>
      <c r="J2" s="37" t="str">
        <f>IFERROR(VLOOKUP(D2,DB!A:G,7,0),"")</f>
        <v>Vandalized</v>
      </c>
      <c r="K2" s="37" t="s">
        <v>39062</v>
      </c>
      <c r="L2" s="37" t="str">
        <f>IFERROR(VLOOKUP(D2,DB!A:I,9,0),"")</f>
        <v>Latis</v>
      </c>
      <c r="M2" s="128"/>
    </row>
    <row r="3" spans="1:13" ht="30.75">
      <c r="A3" s="37" t="s">
        <v>39063</v>
      </c>
      <c r="B3" s="37" t="str">
        <f>IFERROR(VLOOKUP(D3,DB!A:K,11,0),"")</f>
        <v>R5</v>
      </c>
      <c r="C3" s="37">
        <v>1</v>
      </c>
      <c r="D3" s="37" t="s">
        <v>31295</v>
      </c>
      <c r="E3" s="37" t="s">
        <v>39046</v>
      </c>
      <c r="F3" s="38">
        <v>45926.188877314817</v>
      </c>
      <c r="G3" s="39">
        <f ca="1">IFERROR(NOW()-F3,"-")</f>
        <v>11.611499768514477</v>
      </c>
      <c r="H3" s="38">
        <v>45926.158159722225</v>
      </c>
      <c r="I3" s="37" t="str">
        <f>IFERROR(VLOOKUP(D3,DB!A:F,6,0),"")</f>
        <v>SCECO</v>
      </c>
      <c r="J3" s="37" t="str">
        <f>IFERROR(VLOOKUP(D3,DB!A:G,7,0),"")</f>
        <v>Good</v>
      </c>
      <c r="K3" s="37" t="s">
        <v>39064</v>
      </c>
      <c r="L3" s="37" t="str">
        <f>IFERROR(VLOOKUP(D3,DB!A:I,9,0),"")</f>
        <v>Latis</v>
      </c>
      <c r="M3" s="128"/>
    </row>
    <row r="4" spans="1:13" ht="15">
      <c r="A4" s="37" t="s">
        <v>39065</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39066</v>
      </c>
      <c r="L4" s="37" t="str">
        <f>IFERROR(VLOOKUP(D4,DB!A:I,9,0),"")</f>
        <v>Latis</v>
      </c>
      <c r="M4" s="128"/>
    </row>
    <row r="5" spans="1:13" ht="15">
      <c r="A5" s="37"/>
      <c r="B5" s="37" t="str">
        <f>IFERROR(VLOOKUP(D5,DB!A:K,11,0),"")</f>
        <v/>
      </c>
      <c r="C5" s="37"/>
      <c r="D5" s="37"/>
      <c r="E5" s="37"/>
      <c r="F5" s="38"/>
      <c r="G5" s="39">
        <f ca="1">IFERROR(NOW()-F5,"-")</f>
        <v>45937.800377083331</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45937.800377083331</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45937.800377083331</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45937.800377083331</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45937.800377083331</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45937.800377083331</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45937.800377083331</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45937.800377083331</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45937.800377083331</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45937.800377083331</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45937.800377083331</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45937.800377083331</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45937.800377083331</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45937.800377083331</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45937.800377083331</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45937.800377083331</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45937.800377083331</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45937.800377083331</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45937.800377083331</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45937.800377083331</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45937.800377083331</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45937.800377083331</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45937.800377083331</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45937.800377083331</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45937.800377083331</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45937.800377083331</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45937.800377083331</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45937.800377083331</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45937.800377083331</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45937.800377083331</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45937.800377083331</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45937.800377083331</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45937.800377083331</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45937.800377083331</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45937.800377083331</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45937.800377083331</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45937.800377083331</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45937.800377083331</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45937.800377083331</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45937.800377083331</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45937.800377083331</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45937.800377083331</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45937.800377083331</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45937.800377083331</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45937.800377083331</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45937.800377083331</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45937.800377083331</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45937.800377083331</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45937.800377083331</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45937.800377083331</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45937.800377083331</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45937.800377083331</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45937.800377083331</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45937.800377083331</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45937.800377083331</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45937.800377083331</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45937.800377083331</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45937.800377083331</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45937.800377083331</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45937.800377083331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45937.800377083331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45937.800377083331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45937.800377083331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45937.800377083331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45937.800377083331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45937.800377083331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45937.800377083331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45937.800377083331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45937.800377083331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45937.800377083331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45937.800377083331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45937.800377083331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45937.800377083331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45937.800377083331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45937.800377083331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45937.800377083331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45937.800377083331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45937.800377083331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45937.800377083331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45937.800377083331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45937.800377083331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45937.800377083331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45937.800377083331</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45937.800377083331</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45937.800377083331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45937.800377083331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45937.800377083331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45937.800377083331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45937.800377083331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45937.800377083331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45937.800377083331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45937.800377083331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45937.800377083331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45937.800377083331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45937.800377083331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45937.800377083331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45937.800377083331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45937.800377083331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45937.800377083331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45937.800377083331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45937.800377083331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45937.800377083331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45937.800377083331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45937.800377083331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45937.800377083331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45937.800377083331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45937.800377083331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45937.800377083331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45937.800377083331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45937.800377083331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45937.800377083331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45937.800377083331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45937.800377083331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45937.800377083331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45937.800377083331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45937.800377083331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45937.800377083331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45937.800377083331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45937.800377083331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45937.800377083331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45937.800377083331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45937.800377083331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45937.800377083331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45937.800377083331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45937.800377083331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45937.800377083331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45937.800377083331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45937.800377083331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45937.800377083331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45937.800377083331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45937.800377083331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45937.800377083331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45937.800377083331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45937.800377083331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45937.800377083331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45937.800377083331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45937.800377083331</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45937.800377083331</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39067</v>
      </c>
      <c r="B2" s="112" t="s">
        <v>5398</v>
      </c>
      <c r="C2" s="129">
        <v>1</v>
      </c>
      <c r="D2" s="112" t="s">
        <v>34463</v>
      </c>
      <c r="E2" s="129" t="s">
        <v>39068</v>
      </c>
      <c r="F2" s="130">
        <v>45926.772847222222</v>
      </c>
      <c r="G2" s="81">
        <f ca="1">IFERROR(NOW()-F2,"-")</f>
        <v>11.027529861108633</v>
      </c>
      <c r="H2" s="131">
        <v>45927.449074074102</v>
      </c>
      <c r="I2" s="112" t="str">
        <f>IFERROR(VLOOKUP(D2,DB!A:F,6,0),"")</f>
        <v>SCECO</v>
      </c>
      <c r="J2" s="112" t="str">
        <f>IFERROR(VLOOKUP(D2,DB!A:G,7,0),"")</f>
        <v>Weak</v>
      </c>
      <c r="K2" s="129" t="s">
        <v>39069</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45937.800377083331</v>
      </c>
      <c r="H3" s="131">
        <v>45927.987534722219</v>
      </c>
      <c r="I3" s="112" t="str">
        <f>IFERROR(VLOOKUP(D3,DB!A:F,6,0),"")</f>
        <v>SCECO</v>
      </c>
      <c r="J3" s="112" t="str">
        <f>IFERROR(VLOOKUP(D3,DB!A:G,7,0),"")</f>
        <v>Vandalized</v>
      </c>
      <c r="K3" s="129" t="s">
        <v>39070</v>
      </c>
      <c r="L3" s="118" t="str">
        <f>IFERROR(VLOOKUP(D3,DB!A:I,9,0),"")</f>
        <v>Latis</v>
      </c>
    </row>
    <row r="4" spans="1:16383" ht="31.5" customHeight="1">
      <c r="A4" s="129" t="s">
        <v>39071</v>
      </c>
      <c r="B4" s="112" t="s">
        <v>5398</v>
      </c>
      <c r="C4" s="129">
        <v>1</v>
      </c>
      <c r="D4" s="112" t="s">
        <v>32861</v>
      </c>
      <c r="E4" s="129" t="s">
        <v>39068</v>
      </c>
      <c r="F4" s="130">
        <v>45933.880972222221</v>
      </c>
      <c r="G4" s="81">
        <f ca="1">IFERROR(NOW()-F4,"-")</f>
        <v>3.9194048611097969</v>
      </c>
      <c r="H4" s="131">
        <v>45929.455266203702</v>
      </c>
      <c r="I4" s="112" t="str">
        <f>IFERROR(VLOOKUP(D4,DB!A:F,6,0),"")</f>
        <v>SCECO</v>
      </c>
      <c r="J4" s="112" t="str">
        <f>IFERROR(VLOOKUP(D4,DB!A:G,7,0),"")</f>
        <v>In progress</v>
      </c>
      <c r="K4" s="129" t="s">
        <v>39069</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39072</v>
      </c>
      <c r="B5" s="112" t="s">
        <v>5398</v>
      </c>
      <c r="C5" s="129">
        <v>1</v>
      </c>
      <c r="D5" s="112" t="s">
        <v>33408</v>
      </c>
      <c r="E5" s="129" t="s">
        <v>38964</v>
      </c>
      <c r="F5" s="130">
        <v>45934.942245370374</v>
      </c>
      <c r="G5" s="81">
        <f ca="1">IFERROR(NOW()-F5,"-")</f>
        <v>2.8581317129574018</v>
      </c>
      <c r="H5" s="131">
        <v>45934.470231481479</v>
      </c>
      <c r="I5" s="112" t="str">
        <f>IFERROR(VLOOKUP(D5,DB!A:F,6,0),"")</f>
        <v>SCECO</v>
      </c>
      <c r="J5" s="112" t="str">
        <f>IFERROR(VLOOKUP(D5,DB!A:G,7,0),"")</f>
        <v>Dead</v>
      </c>
      <c r="K5" s="129" t="s">
        <v>39069</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39073</v>
      </c>
      <c r="B6" s="112" t="str">
        <f>IFERROR(VLOOKUP(D6,DB!A:K,11,0),"")</f>
        <v>R6</v>
      </c>
      <c r="C6" s="114">
        <v>3</v>
      </c>
      <c r="D6" s="112" t="s">
        <v>34273</v>
      </c>
      <c r="E6" s="115" t="s">
        <v>38964</v>
      </c>
      <c r="F6" s="116">
        <v>45937.707013888888</v>
      </c>
      <c r="G6" s="81">
        <f ca="1">IFERROR(NOW()-F6,"-")</f>
        <v>9.3363194442645181E-2</v>
      </c>
      <c r="H6" s="116">
        <v>45937.689884259256</v>
      </c>
      <c r="I6" s="112" t="str">
        <f>IFERROR(VLOOKUP(D6,DB!A:F,6,0),"")</f>
        <v>SCECO</v>
      </c>
      <c r="J6" s="112" t="str">
        <f>IFERROR(VLOOKUP(D6,DB!A:G,7,0),"")</f>
        <v>Vandalized</v>
      </c>
      <c r="K6" s="117" t="s">
        <v>39074</v>
      </c>
      <c r="L6" s="118" t="str">
        <f>IFERROR(VLOOKUP(D6,DB!A:I,9,0),"")</f>
        <v>Latis</v>
      </c>
    </row>
    <row r="7" spans="1:16383" ht="31.5" customHeight="1">
      <c r="A7" s="113" t="s">
        <v>39075</v>
      </c>
      <c r="B7" s="112" t="str">
        <f>IFERROR(VLOOKUP(D7,DB!A:K,11,0),"")</f>
        <v>R6</v>
      </c>
      <c r="C7" s="114">
        <v>1</v>
      </c>
      <c r="D7" s="112" t="s">
        <v>32893</v>
      </c>
      <c r="E7" s="115" t="s">
        <v>38964</v>
      </c>
      <c r="F7" s="116">
        <v>45937.700868055559</v>
      </c>
      <c r="G7" s="81">
        <f ca="1">IFERROR(NOW()-F7,"-")</f>
        <v>9.9509027772000991E-2</v>
      </c>
      <c r="H7" s="116">
        <v>45937.739988425928</v>
      </c>
      <c r="I7" s="112" t="str">
        <f>IFERROR(VLOOKUP(D7,DB!A:F,6,0),"")</f>
        <v>SCECO</v>
      </c>
      <c r="J7" s="112" t="str">
        <f>IFERROR(VLOOKUP(D7,DB!A:G,7,0),"")</f>
        <v>Dead</v>
      </c>
      <c r="K7" s="117" t="s">
        <v>39076</v>
      </c>
      <c r="L7" s="118" t="str">
        <f>IFERROR(VLOOKUP(D7,DB!A:I,9,0),"")</f>
        <v>Latis</v>
      </c>
    </row>
    <row r="8" spans="1:16383" ht="31.5" customHeight="1">
      <c r="A8" s="113"/>
      <c r="B8" s="112" t="str">
        <f>IFERROR(VLOOKUP(D8,DB!A:K,11,0),"")</f>
        <v/>
      </c>
      <c r="C8" s="114"/>
      <c r="D8" s="112"/>
      <c r="E8" s="115"/>
      <c r="F8" s="116"/>
      <c r="G8" s="81">
        <f ca="1">IFERROR(NOW()-F8,"-")</f>
        <v>45937.800377083331</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45937.800377083331</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45937.800377083331</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45937.800377083331</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45937.800377083331</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45937.800377083331</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45937.800377083331</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45937.800377083331</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45937.800377083331</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45937.800377083331</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45937.800377083331</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45937.800377083331</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45937.800377083331</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45937.800377083331</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45937.800377083331</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45937.800377083331</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45937.800377083331</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45937.800377083331</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45937.800377083331</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45937.800377083331</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45937.800377083331</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45937.800377083331</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45937.800377083331</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45937.800377083331</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45937.800377083331</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45937.800377083331</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45937.800377083331</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45937.800377083331</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45937.800377083331</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45937.800377083331</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45937.800377083331</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45937.800377083331</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45937.800377083331</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45937.800377083331</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45937.800377083331</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45937.800377083331</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45937.800377083331</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45937.800377083331</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45937.800377083331</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45937.800377083331</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45937.800377083331</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45937.800377083331</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45937.800377083331</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45937.800377083331</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45937.800377083331</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45937.800377083331</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45937.800377083331</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45937.800377083331</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45937.800377083331</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45937.800377083331</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45937.800377083331</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45937.800377083331</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45937.800377083331</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45937.800377083331</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45937.800377083331</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45937.800377083331</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45937.800377083331</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45937.800377083331</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45937.800377083331</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45937.800377083331</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45937.800377083331</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45937.800377083331</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45937.800377083331</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45937.800377083331</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45937.800377083331</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45937.800377083331</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45937.800377083331</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45937.800377083331</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45937.800377083331</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45937.800377083331</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45937.800377083331</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45937.800377083331</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45937.800377083331</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45937.800377083331</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45937.800377083331</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45937.800377083331</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45937.800377083331</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45937.800377083331</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45937.800377083331</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45937.800377083331</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45937.800377083331</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45937.800377083331</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45937.800377083331</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45937.800377083331</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45937.800377083331</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45937.800377083331</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45937.800377083331</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45937.800377083331</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45937.800377083331</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45937.800377083331</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45937.800377083331</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45937.800377083331</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45937.800377083331</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45937.800377083331</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45937.800377083331</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45937.800377083331</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45937.800377083331</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45937.800377083331</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45937.800377083331</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45937.800377083331</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45937.800377083331</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45937.800377083331</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45937.800377083331</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45937.800377083331</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45937.800377083331</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45937.800377083331</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45937.800377083331</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45937.800377083331</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45937.800377083331</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45937.800377083331</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45937.800377083331</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45937.800377083331</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45937.800377083331</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45937.800377083331</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45937.800377083331</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45937.800377083331</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45937.800377083331</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45937.800377083331</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45937.800377083331</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45937.800377083331</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45937.800377083331</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45937.800377083331</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45937.800377083331</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45937.800377083331</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45937.800377083331</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45937.800377083331</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45937.800377083331</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45937.800377083331</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45937.800377083331</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45937.800377083331</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45937.800377083331</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45937.800377083331</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45937.800377083331</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45937.800377083331</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45937.800377083331</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45937.800377083331</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45937.800377083331</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45937.800377083331</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45937.800377083331</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45937.800377083331</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45937.800377083331</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45937.800377083331</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45937.800377083331</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45937.800377083331</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45937.800377083331</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45937.800377083331</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45937.800377083331</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45937.800377083331</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45937.800377083331</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45937.800377083331</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45937.800377083331</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45937.800377083331</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45937.800377083331</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45937.800377083331</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45937.800377083331</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45937.800377083331</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45937.800377083331</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45937.800377083331</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45937.800377083331</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45937.800377083331</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45937.800377083331</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45937.800377083331</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45937.800377083331</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45937.800377083331</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45937.800377083331</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45937.800377083331</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45937.800377083331</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45937.800377083331</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45937.800377083331</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45937.800377083331</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45937.800377083331</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45937.800377083331</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45937.800377083331</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45937.800377083331</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45937.800377083331</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45937.800377083331</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45937.800377083331</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45937.800377083331</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45937.800377083331</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45937.800377083331</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45937.800377083331</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45937.800377083331</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45937.800377083331</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45937.800377083331</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45937.800377083331</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45937.800377083331</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45937.800377083331</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45937.800377083331</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45937.800377083331</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45937.800377083331</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45937.800377083331</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45937.800377083331</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45937.800377083331</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45937.800377083331</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45937.800377083331</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45937.800377083331</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45937.800377083331</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45937.800377083331</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45937.800377083331</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45937.800377083331</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45937.800377083331</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45937.800377083331</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45937.800377083331</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45937.800377083331</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45937.800377083331</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45937.800377083331</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45937.800377083331</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45937.800377083331</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45937.800377083331</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45937.800377083331</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45937.800377083331</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45937.800377083331</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45937.800377083331</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45937.800377083331</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45937.800377083331</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45937.800377083331</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45937.800377083331</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45937.800377083331</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45937.800377083331</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45937.800377083331</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45937.800377083331</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45937.800377083331</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45937.800377083331</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45937.800377083331</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45937.800377083331</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45937.800377083331</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45937.800377083331</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45937.800377083331</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45937.800377083331</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45937.800377083331</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45937.800377083331</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45937.800377083331</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2025-10-07T16:13:16Z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