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50" documentId="13_ncr:1_{F6CB121F-512D-4AA6-A0C1-0FB36C537598}" xr6:coauthVersionLast="47" xr6:coauthVersionMax="47" xr10:uidLastSave="{81D1711B-05D3-4096-A09C-8A1A823C642C}"/>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<sst xmlns="http://schemas.openxmlformats.org/spreadsheetml/2006/main" count="178610" uniqueCount="39084">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</sst>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274.39157199073816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45937.339997916664</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45937.339997916664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45937.339997916664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45937.339997916664</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45937.339997685187</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45937.339997685187</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45937.339997685187</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45937.339997685187</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45937.339997685187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45937.339997685187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45937.339997685187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45937.339997685187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45937.339997685187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45937.339997685187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45937.339997685187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45937.339997685187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45937.339997685187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45937.339997685187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45937.339997685187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45937.339997685187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45937.339997685187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45937.339997685187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45937.339997685187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45937.339997685187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45937.339997685187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45937.339997685187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45937.339997685187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45937.339997685187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45937.339997685187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45937.339997685187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45937.339997685187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45937.339997685187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45937.339997685187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45937.339997685187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45937.339997685187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45937.339997685187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45937.339997685187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45937.339997685187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45937.339997685187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45937.339997685187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45937.339997685187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45937.339997685187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45937.339997685187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45937.339997685187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45937.339997685187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45937.339997685187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45937.339997685187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45937.339997685187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45937.339997685187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45937.339997685187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45937.339997685187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45937.339997685187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45937.339997685187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45937.339997685187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45937.339997685187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45937.339997685187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45937.339997685187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45937.339997685187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45937.339997685187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45937.339997685187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45937.339997685187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45937.339997685187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45937.339997685187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45937.339997685187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45937.339997685187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45937.339997685187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45937.339997685187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45937.339997685187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45937.339997685187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45937.339997685187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45937.339997685187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45937.339997685187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45937.339997685187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45937.339997685187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45937.339997685187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45937.339997685187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45937.339997685187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45937.339997685187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45937.339997685187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45937.339997685187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45937.339997685187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45937.339997685187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45937.339997685187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45937.339997685187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45937.339997685187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45937.339997685187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45937.339997685187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45937.339997685187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45937.339997685187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45937.339997685187</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DE132BE5-15CA-46AA-823E-641DD8D1FCF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130.61291458333289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112.34015995370282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0.6259583333376213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0.46806481481326045</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9.8157407410326414E-2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45937.339997685187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45937.339997685187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45937.339997685187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45937.339997685187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45937.339997685187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45937.339997685187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45937.339997685187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45937.339997685187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45937.339997685187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45937.339997685187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45937.339997685187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45937.339997685187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45937.339997685187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45937.339997685187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45937.339997685187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45937.339997685187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45937.339997685187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45937.339997685187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45937.339997685187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45937.339997685187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45937.339997685187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45937.339997685187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45937.339997685187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45937.339997685187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45937.339997685187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45937.339997685187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45937.339997685187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45937.339997685187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45937.339997685187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45937.339997685187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45937.339997685187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45937.339997685187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45937.339997685187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45937.339997685187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45937.339997685187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45937.339997685187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45937.339997685187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45937.339997685187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45937.339997685187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45937.339997685187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45937.339997685187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45937.339997685187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45937.339997685187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45937.339997685187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45937.339997685187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45937.339997685187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45937.339997685187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45937.339997685187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45937.339997685187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45937.339997685187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45937.339997685187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45937.339997685187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45937.339997685187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45937.339997685187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45937.339997685187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45937.339997685187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45937.339997685187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45937.339997685187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45937.339997685187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45937.339997685187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45937.339997685187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45937.339997685187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45937.339997685187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45937.339997685187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45937.339997685187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45937.339997685187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45937.339997685187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45937.339997685187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45937.339997685187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45937.339997685187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45937.339997685187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45937.339997685187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45937.339997685187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45937.339997685187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45937.339997685187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45937.339997685187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45937.339997685187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45937.339997685187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45937.339997685187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45937.339997685187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45937.339997685187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45937.339997685187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45937.339997685187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45937.339997685187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45937.339997685187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45937.339997685187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45937.339997685187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45937.339997685187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45937.339997685187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45937.339997685187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45937.339997685187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45937.339997685187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45937.339997685187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45937.339997685187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45937.339997685187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45937.339997685187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45937.339997685187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45937.339997685187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45937.339997685187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45937.339997685187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45937.339997685187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45937.339997685187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45937.339997685187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45937.339997685187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45937.339997685187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45937.339997685187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45937.339997685187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45937.339997685187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45937.339997685187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45937.339997685187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45937.339997685187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45937.339997685187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45937.339997685187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45937.339997685187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45937.339997685187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45937.339997685187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45937.339997685187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45937.339997685187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45937.339997685187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45937.339997685187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45937.339997685187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45937.339997685187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45937.339997685187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45937.339997685187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45937.339997685187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45937.339997685187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45937.339997685187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45937.339997685187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45937.339997685187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45937.339997685187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45937.339997685187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45937.339997685187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45937.339997685187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45937.339997685187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45937.339997685187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45937.339997685187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45937.339997685187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45937.339997685187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45937.339997685187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45937.339997685187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45937.339997685187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45937.339997685187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45937.339997685187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45937.339997685187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45937.339997685187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45937.339997685187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45937.339997685187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45937.339997685187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45937.339997685187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45937.339997685187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45937.339997685187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45937.339997685187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45937.339997685187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45937.339997685187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45937.339997685187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45937.339997685187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45937.339997685187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45937.339997685187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45937.339997685187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45937.339997685187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45937.339997685187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45937.339997685187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45937.339997685187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45937.339997685187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45937.339997685187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45937.339997685187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45937.339997685187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45937.339997685187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45937.339997685187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45937.339997685187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45937.339997685187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45937.339997685187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45937.339997685187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45937.339997685187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45937.339997685187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45937.339997685187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45937.339997685187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45937.339997685187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45937.339997685187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45937.339997685187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45937.339997685187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45937.339997685187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45937.339997685187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45937.339997685187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45937.339997685187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45937.339997685187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45937.339997685187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45937.339997685187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45937.339997685187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45937.339997685187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45937.339997685187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45937.339997685187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45937.339997685187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45937.339997685187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45937.339997685187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45937.339997685187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45937.339997685187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45937.339997685187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45937.339997685187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45937.339997685187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45937.339997685187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45937.339997685187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45937.339997685187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45937.339997685187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45937.339997685187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45937.339997685187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45937.339997685187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45937.339997685187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45937.339997685187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45937.339997685187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45937.339997685187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45937.339997685187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45937.339997685187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45937.339997685187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45937.339997685187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45937.339997685187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45937.339997685187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45937.339997685187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45937.339997685187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45937.339997685187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45937.339997685187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45937.339997685187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45937.339997685187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45937.339997685187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45937.339997685187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45937.339997685187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45937.339997685187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45937.339997685187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45937.339997685187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45937.339997685187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45937.339997685187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45937.339997685187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45937.339997685187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45937.339997685187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45937.339997685187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tabSelected="1" workbookViewId="0">
      <selection activeCell="A8" sqref="A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17108</v>
      </c>
      <c r="E2" s="18" t="s">
        <v>38964</v>
      </c>
      <c r="F2" s="20"/>
      <c r="G2" s="21">
        <f t="shared" ref="G2:G39" ca="1" si="0">IFERROR(NOW()-F2,"-")</f>
        <v>45937.339997916664</v>
      </c>
      <c r="H2" s="22"/>
      <c r="I2" s="19" t="str">
        <f>IFERROR(VLOOKUP(D2,DB!A:F,6,0),"")</f>
        <v>SCECO</v>
      </c>
      <c r="J2" s="18" t="str">
        <f>IFERROR(VLOOKUP(D2,DB!A:G,7,0),"")</f>
        <v>In progress</v>
      </c>
      <c r="K2" s="50"/>
      <c r="L2" s="23" t="str">
        <f>IFERROR(VLOOKUP(D2,DB!A:I,9,0),"")</f>
        <v>Latis</v>
      </c>
    </row>
    <row r="3" spans="1:13" ht="15" customHeight="1">
      <c r="A3" s="164"/>
      <c r="B3" s="75" t="str">
        <f>IFERROR(VLOOKUP(D3,DB!A:K,11,0),"")</f>
        <v/>
      </c>
      <c r="C3" s="18"/>
      <c r="D3" s="18"/>
      <c r="E3" s="18"/>
      <c r="F3" s="20"/>
      <c r="G3" s="21">
        <f t="shared" ca="1" si="0"/>
        <v>45937.339997916664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45937.339997916664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45937.339997916664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45937.339997916664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45937.339997916664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45937.339997916664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45937.339997916664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45937.339997916664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45937.339997916664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45937.339997916664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45937.339997916664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45937.339997916664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45937.339997916664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45937.339997916664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45937.339997916664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45937.339997916664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45937.339997916664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45937.339997916664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45937.339997916664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45937.339997916664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45937.339997916664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45937.339997916664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45937.339997916664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45937.339997916664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45937.339997916664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45937.339997916664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45937.339997916664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45937.339997916664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45937.339997916664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45937.339997916664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45937.339997916664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45937.339997916664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45937.339997916664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45937.339997916664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45937.339997916664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45937.339997916664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45937.339997916664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45937.339997916664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45937.339997916664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45937.339997916664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45937.339997916664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45937.339997916664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45937.339997916664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45937.339997916664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45937.339997916664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45937.339997916664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45937.339997916664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45937.339997916664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45937.339997916664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45937.339997916664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45937.339997916664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45937.339997916664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45937.339997916664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45937.339997916664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45937.339997916664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45937.339997916664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45937.339997916664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45937.339997916664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45937.339997916664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45937.339997916664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45937.339997916664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45937.339997916664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45937.339997916664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45937.339997916664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45937.339997916664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45937.339997916664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45937.339997916664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45937.339997916664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45937.339997916664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45937.339997916664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45937.339997916664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45937.339997916664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45937.339997916664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45937.339997916664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45937.339997916664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45937.339997916664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45937.339997916664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45937.339997916664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45937.339997916664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45937.339997916664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45937.339997916664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45937.339997916664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45937.339997916664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45937.339997916664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45937.339997916664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45937.339997916664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45937.339997916664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45937.339997916664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45937.339997916664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45937.339997916664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45937.339997916664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45937.339997916664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45937.339997916664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45937.339997916664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45937.339997916664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45937.339997916664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45937.339997916664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45937.339997916664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45937.339997916664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45937.339997916664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45937.339997916664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45937.339997916664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45937.339997916664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45937.339997916664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45937.339997916664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45937.339997916664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45937.339997916664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45937.339997916664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45937.339997916664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45937.339997916664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45937.339997916664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45937.339997916664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45937.339997916664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45937.339997916664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45937.339997916664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45937.339997916664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45937.339997916664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45937.339997916664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45937.339997916664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45937.339997916664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45937.339997916664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45937.339997916664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45937.339997916664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45937.339997916664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45937.339997916664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45937.339997916664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45937.339997916664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45937.339997916664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45937.339997916664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45937.339997916664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45937.339997916664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45937.339997916664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45937.339997916664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45937.339997916664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45937.339997916664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45937.339997916664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45937.339997916664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45937.339997916664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45937.339997916664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45937.339997916664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45937.339997916664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45937.339997916664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45937.339997916664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45937.339997916664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45937.339997916664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45937.339997916664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45937.339997916664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45937.339997916664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45937.339997916664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45937.339997916664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45937.339997916664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45937.339997916664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45937.339997916664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45937.339997916664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45937.339997916664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45937.339997916664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45937.339997916664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45937.339997916664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45937.339997916664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45937.339997916664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45937.339997916664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45937.339997916664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45937.339997916664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45937.339997916664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45937.339997916664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45937.339997916664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45937.339997916664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45937.339997916664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45937.339997916664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45937.339997916664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45937.339997916664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45937.339997916664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45937.339997916664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45937.339997916664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45937.339997916664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45937.339997916664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45937.339997916664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45937.339997916664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45937.339997916664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45937.339997916664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45937.339997916664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45937.339997916664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45937.339997916664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45937.339997916664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45937.339997916664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45937.339997916664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45937.339997916664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45937.339997916664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45937.339997916664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45937.339997916664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45937.339997916664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45937.339997916664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45937.339997916664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45937.339997916664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45937.339997916664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45937.339997916664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45937.339997916664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45937.339997916664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45937.339997916664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45937.339997916664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45937.339997916664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45937.339997916664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45937.339997916664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45937.339997916664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45937.339997916664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45937.339997916664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45937.339997916664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45937.339997916664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45937.339997916664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45937.339997916664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45937.339997916664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45937.339997916664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45937.339997916664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45937.339997916664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45937.339997916664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45937.339997916664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45937.339997916664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45937.339997916664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45937.339997916664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45937.339997916664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45937.339997916664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45937.339997916664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45937.339997916664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45937.339997916664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45937.339997916664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45937.339997916664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45937.339997916664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45937.339997916664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45937.339997916664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45937.339997916664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45937.339997916664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45937.339997916664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45937.339997916664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45937.339997916664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45937.339997916664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45937.339997916664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45937.339997916664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45937.339997916664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45937.339997916664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45937.339997916664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45937.339997916664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45937.339997916664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45937.339997916664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45937.339997916664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45937.339997916664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45937.339997916664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45937.339997916664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45937.339997916664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45937.339997916664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45937.339997916664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45937.339997916664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45937.339997916664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45937.339997916664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45937.339997916664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45937.339997916664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45937.339997916664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45937.339997916664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45937.339997916664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45937.339997916664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45937.339997916664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45937.339997916664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45937.339997916664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45937.339997916664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45937.339997916664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45937.339997916664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45937.339997916664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45937.339997916664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45937.339997916664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45937.339997916664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45937.339997916664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45937.339997916664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45937.339997916664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45937.339997916664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45937.339997916664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45937.339997916664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45937.339997916664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45937.339997916664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45937.339997916664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45937.339997916664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45937.339997916664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45937.339997916664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45937.339997916664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45937.339997916664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45937.339997916664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45937.339997916664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45937.339997916664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45937.339997916664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45937.339997916664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45937.339997916664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45937.339997916664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45937.339997916664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45937.339997916664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45937.339997916664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45937.339997916664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45937.339997916664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45937.339997916664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45937.339997916664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45937.339997916664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45937.339997916664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45937.339997916664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45937.339997916664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45937.339997916664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45937.339997916664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45937.339997916664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45937.339997916664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45937.339997916664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45937.339997916664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45937.339997916664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45937.339997916664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45937.339997916664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45937.339997916664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45937.339997916664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45937.339997916664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45937.339997916664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45937.339997916664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45937.339997916664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45937.339997916664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45937.339997916664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45937.339997916664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45937.339997916664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45937.339997916664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45937.339997916664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45937.339997916664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45937.339997916664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45937.339997916664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45937.339997916664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45937.339997916664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45937.339997916664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45937.339997916664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45937.339997916664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45937.339997916664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45937.339997916664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45937.339997916664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45937.339997916664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45937.339997916664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45937.339997916664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45937.339997916664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45937.339997916664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45937.339997916664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45937.339997916664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45937.339997916664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45937.339997916664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45937.339997916664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45937.339997916664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45937.339997916664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45937.339997916664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45937.339997916664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45937.339997916664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45937.339997916664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45937.339997916664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45937.339997916664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45937.339997916664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45937.339997916664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45937.339997916664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45937.339997916664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45937.339997916664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45937.339997916664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45937.339997916664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45937.339997916664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45937.339997916664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45937.339997916664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45937.339997916664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45937.339997916664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45937.339997916664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45937.339997916664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45937.339997916664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45937.339997916664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45937.339997916664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45937.339997916664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45937.339997916664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45937.339997916664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45937.339997916664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45937.339997916664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45937.339997916664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45937.339997916664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45937.339997916664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45937.339997916664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45937.339997916664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45937.339997916664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45937.339997916664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45937.339997916664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45937.339997916664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45937.339997916664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45937.339997916664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45937.339997916664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45937.339997916664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45937.339997916664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45937.339997916664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45937.339997916664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45937.339997916664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45937.339997916664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45937.339997916664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45937.339997916664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45937.339997916664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45937.339997916664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45937.339997916664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45937.339997916664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45937.339997916664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45937.339997916664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45937.339997916664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45937.339997916664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45937.339997916664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45937.339997916664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45937.339997916664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45937.339997916664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45937.339997916664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45937.339997916664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45937.339997916664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45937.339997916664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45937.339997916664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45937.339997916664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45937.339997916664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45937.339997916664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45937.339997916664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45937.339997916664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45937.339997916664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45937.339997916664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45937.339997916664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45937.339997916664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45937.339997916664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45937.339997916664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45937.339997916664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45937.339997916664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45937.339997916664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45937.339997916664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45937.339997916664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45937.339997916664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45937.339997916664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45937.339997916664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45937.339997916664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45937.339997916664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45937.339997916664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45937.339997916664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45937.339997916664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45937.339997916664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45937.339997916664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45937.339997916664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45937.339997916664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45937.339997916664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45937.339997916664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45937.339997916664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45937.339997916664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45937.339997916664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45937.339997916664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45937.339997916664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45937.339997916664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45937.339997916664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45937.339997916664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45937.339997916664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45937.339997916664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45937.339997916664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45937.339997916664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45937.339997916664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45937.339997916664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45937.339997916664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45937.339997916664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45937.339997916664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45937.339997916664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45937.339997916664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45937.339997916664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45937.339997916664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45937.339997916664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45937.339997916664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45937.339997916664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45937.339997916664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45937.339997916664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45937.339997916664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45937.339997916664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45937.339997916664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45937.339997916664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45937.339997916664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45937.339997916664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45937.339997916664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45937.339997916664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45937.339997916664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45937.339997916664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45937.339997916664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45937.339997916664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45937.339997916664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45937.339997916664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45937.339997916664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45937.339997916664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45937.339997916664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45937.339997916664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45937.339997916664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45937.339997916664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45937.339997916664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45937.339997916664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45937.339997916664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45937.339997916664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45937.339997916664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45937.339997916664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45937.339997916664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45937.339997916664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45937.339997916664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45937.339997916664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45937.339997916664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45937.339997916664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45937.339997916664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45937.339997916664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45937.339997916664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45937.339997916664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45937.339997916664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45937.339997916664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45937.339997916664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45937.339997916664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45937.339997916664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45937.339997916664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45937.339997916664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45937.339997916664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45937.339997916664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45937.339997916664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45937.339997916664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45937.339997916664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45937.339997916664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45937.339997916664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45937.339997916664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45937.339997916664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45937.339997916664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45937.339997916664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45937.339997916664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45937.339997916664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45937.339997916664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45937.339997916664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45937.339997916664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45937.339997916664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45937.339997916664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45937.339997916664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45937.339997916664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45937.339997916664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45937.339997916664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45937.339997916664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45937.339997916664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45937.339997916664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45937.339997916664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45937.339997916664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45937.339997916664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45937.339997916664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45937.339997916664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45937.339997916664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45937.339997916664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45937.339997916664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45937.339997916664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45937.339997916664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45937.339997916664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45937.339997916664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45937.339997916664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45937.339997916664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45937.339997916664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45937.339997916664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45937.339997916664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45937.339997916664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45937.339997916664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45937.339997916664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45937.339997916664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45937.339997916664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45937.339997916664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45937.339997916664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45937.339997916664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45937.339997916664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45937.339997916664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45937.339997916664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45937.339997916664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45937.339997916664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45937.339997916664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45937.339997916664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45937.339997916664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45937.339997916664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45937.339997916664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45937.339997916664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45937.339997916664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45937.339997916664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45937.339997916664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45937.339997916664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45937.339997916664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45937.339997916664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45937.339997916664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45937.339997916664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45937.339997916664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45937.339997916664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45937.339997916664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45937.339997916664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45937.339997916664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45937.339997916664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45937.339997916664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45937.339997916664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45937.339997916664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45937.339997916664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45937.339997916664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45937.339997916664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45937.339997916664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45937.339997916664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45937.339997916664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45937.339997916664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45937.339997916664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45937.339997916664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45937.339997916664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45937.339997916664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45937.339997916664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45937.339997916664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45937.339997916664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45937.339997916664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45937.339997916664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45937.339997916664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45937.339997916664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45937.339997916664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45937.339997916664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45937.339997916664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45937.339997916664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45937.339997916664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45937.339997916664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45937.339997916664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45937.339997916664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45937.339997916664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45937.339997916664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45937.339997916664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45937.339997916664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45937.339997916664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45937.339997916664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45937.339997916664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45937.339997916664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45937.339997916664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45937.339997916664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45937.339997916664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45937.339997916664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45937.339997916664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45937.339997916664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45937.339997916664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45937.339997916664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45937.339997916664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45937.339997916664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45937.339997916664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45937.339997916664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45937.339997916664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45937.339997916664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45937.339997916664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45937.339997916664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45937.339997916664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45937.339997916664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45937.339997916664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45937.339997916664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45937.339997916664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45937.339997916664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45937.339997916664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45937.339997916664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45937.339997916664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45937.339997916664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45937.339997916664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45937.339997916664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45937.339997916664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45937.339997916664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45937.339997916664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45937.339997916664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45937.339997916664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45937.339997916664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45937.339997916664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45937.339997916664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45937.339997916664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45937.339997916664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45937.339997916664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45937.339997916664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45937.339997916664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45937.339997916664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45937.339997916664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45937.339997916664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45937.339997916664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45937.339997916664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45937.339997916664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45937.339997916664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45937.339997916664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45937.339997916664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45937.339997916664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45937.339997916664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45937.339997916664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45937.339997916664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45937.339997916664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45937.339997916664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45937.339997916664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45937.339997916664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45937.339997916664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45937.339997916664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45937.339997916664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45937.339997916664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45937.339997916664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45937.339997916664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45937.339997916664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45937.339997916664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45937.339997916664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45937.339997916664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45937.339997916664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45937.339997916664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45937.339997916664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45937.339997916664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45937.339997916664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45937.339997916664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45937.339997916664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45937.339997916664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45937.339997916664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45937.339997916664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45937.339997916664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45937.339997916664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45937.339997916664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45937.339997916664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45937.339997916664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45937.339997916664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45937.339997916664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45937.339997916664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45937.339997916664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45937.339997916664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45937.339997916664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45937.339997916664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45937.339997916664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45937.339997916664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45937.339997916664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45937.339997916664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45937.339997916664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45937.339997916664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45937.339997916664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45937.339997916664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45937.339997916664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45937.339997916664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45937.339997916664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45937.339997916664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45937.339997916664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45937.339997916664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45937.339997916664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45937.339997916664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45937.339997916664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45937.339997916664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45937.339997916664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45937.339997916664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45937.339997916664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45937.339997916664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45937.339997916664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45937.339997916664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45937.339997916664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45937.339997916664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45937.339997916664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45937.339997916664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45937.339997916664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45937.339997916664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45937.339997916664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45937.339997916664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45937.339997916664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45937.339997916664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45937.339997916664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45937.339997916664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45937.339997916664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45937.339997916664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45937.339997916664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45937.339997916664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45937.339997916664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45937.339997916664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45937.339997916664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45937.339997916664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45937.339997916664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45937.339997916664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45937.339997916664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45937.339997916664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45937.339997916664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45937.339997916664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45937.339997916664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45937.339997916664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45937.339997916664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45937.339997916664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45937.339997916664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45937.339997916664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45937.339997916664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45937.339997916664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45937.339997916664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45937.339997916664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45937.339997916664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45937.339997916664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45937.339997916664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45937.339997916664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45937.339997916664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45937.339997916664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45937.339997916664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45937.339997916664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45937.339997916664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45937.339997916664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45937.339997916664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45937.339997916664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45937.339997916664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45937.339997916664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45937.339997916664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45937.339997916664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45937.339997916664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45937.339997916664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45937.339997916664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45937.339997916664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45937.339997916664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45937.339997916664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45937.339997916664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45937.339997916664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45937.339997916664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45937.339997916664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45937.339997916664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45937.339997916664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45937.339997916664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45937.339997916664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45937.339997916664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45937.339997916664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45937.339997916664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45937.339997916664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45937.339997916664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45937.339997916664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45937.339997916664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45937.339997916664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45937.339997916664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45937.339997916664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45937.339997916664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45937.339997916664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45937.339997916664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45937.339997916664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45937.339997916664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45937.339997916664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45937.339997916664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45937.339997916664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45937.339997916664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45937.339997916664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45937.339997916664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45937.339997916664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45937.339997916664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45937.339997916664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45937.339997916664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45937.339997916664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45937.339997916664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45937.339997916664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45937.339997916664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45937.339997916664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45937.339997916664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45937.339997916664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45937.339997916664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45937.339997916664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45937.339997916664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45937.339997916664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45937.339997916664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45937.339997916664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45937.339997916664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45937.339997916664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45937.339997916664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45937.339997916664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45937.339997916664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45937.339997916664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45937.339997916664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45937.339997916664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45937.339997916664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45937.339997916664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45937.339997916664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45937.339997916664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45937.339997916664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45937.339997916664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45937.339997916664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45937.339997916664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45937.339997916664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45937.339997916664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45937.339997916664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45937.339997916664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45937.339997916664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45937.339997916664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45937.339997916664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45937.339997916664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45937.339997916664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45937.339997916664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45937.339997916664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45937.339997916664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45937.339997916664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45937.339997916664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45937.339997916664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45937.339997916664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45937.339997916664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45937.339997916664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45937.339997916664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45937.339997916664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45937.339997916664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45937.339997916664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45937.339997916664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45937.339997916664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45937.339997916664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45937.339997916664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45937.339997916664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45937.339997916664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45937.339997916664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45937.339997916664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45937.339997916664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45937.339997916664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45937.339997916664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45937.339997916664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45937.339997916664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45937.339997916664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45937.339997916664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45937.339997916664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45937.339997916664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45937.339997916664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45937.339997916664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45937.339997916664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45937.339997916664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45937.339997916664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45937.339997916664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45937.339997916664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45937.339997916664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45937.339997916664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45937.339997916664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45937.339997916664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45937.339997916664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45937.339997916664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45937.339997916664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45937.339997916664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45937.339997916664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45937.339997916664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45937.339997916664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45937.339997916664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45937.339997916664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45937.339997916664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45937.339997916664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45937.339997916664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45937.339997916664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45937.339997916664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45937.339997916664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45937.339997916664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45937.339997916664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45937.339997916664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45937.339997916664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45937.339997916664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45937.339997916664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45937.339997916664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45937.339997916664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45937.339997916664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45937.339997916664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45937.339997916664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45937.339997916664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45937.339997916664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45937.339997916664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45937.339997916664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45937.339997916664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45937.339997916664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45937.339997916664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45937.339997916664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45937.339997916664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45937.339997916664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45937.339997916664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45937.339997916664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45937.339997916664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45937.339997916664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45937.339997916664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45937.339997916664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45937.339997916664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45937.339997916664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45937.339997916664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45937.339997916664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45937.339997916664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45937.339997916664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45937.339997916664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45937.339997916664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45937.339997916664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45937.339997916664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45937.339997916664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45937.339997916664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45937.339997916664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45937.339997916664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45937.339997916664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45937.339997916664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45937.339997916664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45937.339997916664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45937.339997916664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45937.339997916664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45937.339997916664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45937.339997916664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45937.339997916664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45937.339997916664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45937.339997916664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45937.339997916664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45937.339997916664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45937.339997916664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45937.339997916664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45937.339997916664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45937.339997916664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45937.339997916664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45937.339997916664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45937.339997916664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45937.339997916664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45937.339997916664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45937.339997916664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45937.339997916664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45937.339997916664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45937.339997916664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45937.339997916664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45937.339997916664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45937.339997916664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45937.339997916664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45937.339997916664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45937.339997916664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45937.339997916664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45937.339997916664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45937.339997916664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45937.339997916664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45937.339997916664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45937.339997916664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45937.339997916664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45937.339997916664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45937.339997916664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45937.339997916664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45937.339997916664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45937.339997916664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45937.339997916664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45937.339997916664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45937.339997916664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45937.339997916664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45937.339997916664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45937.339997916664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45937.339997916664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45937.339997916664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45937.339997916664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45937.339997916664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45937.339997916664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45937.339997916664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45937.339997916664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45937.339997916664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45937.339997916664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45937.339997916664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45937.339997916664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45937.339997916664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45937.339997916664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45937.339997916664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45937.339997916664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45937.339997916664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45937.339997916664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45937.339997916664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45937.339997916664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45937.339997916664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45937.339997916664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45937.339997916664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45937.339997916664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45937.339997916664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45937.339997916664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45937.339997916664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45937.339997916664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45937.339997916664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45937.339997916664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45937.339997916664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45937.339997916664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45937.339997916664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45937.339997916664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45937.339997916664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45937.339997916664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45937.339997916664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45937.339997916664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45937.339997916664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45937.339997916664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45937.339997916664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45937.339997916664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45937.339997916664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45937.339997916664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45937.339997916664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45937.339997916664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45937.339997916664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45937.339997916664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45937.339997916664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45937.339997916664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45937.339997916664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45937.339997916664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45937.339997916664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45937.339997916664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45937.339997916664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45937.339997916664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45937.339997916664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45937.339997916664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45937.339997916664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45937.339997916664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45937.339997916664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45937.339997916664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45937.339997916664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45937.339997916664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45937.339997916664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45937.339997916664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45937.339997916664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45937.339997916664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45937.339997916664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45937.339997916664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45937.339997916664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45937.339997916664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45937.339997916664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45937.339997916664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45937.339997916664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45937.339997916664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45937.339997916664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45937.339997916664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45937.339997916664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45937.339997916664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45937.339997916664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45937.339997916664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45937.339997916664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45937.339997916664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45937.339997916664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45937.339997916664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45937.339997916664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45937.339997916664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45937.339997916664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45937.339997916664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45937.339997916664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45937.339997916664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45937.339997916664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45937.339997916664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45937.339997916664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45937.339997916664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45937.339997916664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45937.339997916664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45937.339997916664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45937.339997916664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45937.339997916664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45937.339997916664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45937.339997916664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45937.339997916664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45937.339997916664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45937.339997916664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45937.339997916664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45937.339997916664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45937.339997916664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45937.339997916664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45937.339997916664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45937.339997916664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45937.339997916664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45937.339997916664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45937.339997916664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45937.339997916664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45937.339997916664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45937.339997916664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45937.339997916664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45937.339997916664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45937.339997916664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45937.339997916664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45937.339997916664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45937.339997916664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45937.339997916664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45937.339997916664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45937.339997916664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45937.339997916664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45937.339997916664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45937.339997916664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45937.339997916664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45937.339997916664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45937.339997916664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45937.339997916664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45937.339997916664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45937.339997916664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45937.339997916664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45937.339997916664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45937.339997916664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45937.339997916664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45937.339997916664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45937.339997916664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45937.339997916664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45937.339997916664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45937.339997916664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45937.339997916664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45937.339997916664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45937.339997916664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45937.339997916664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45937.339997916664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45937.339997916664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45937.339997916664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45937.339997916664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45937.339997916664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45937.339997916664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45937.339997916664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45937.339997916664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45937.339997916664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45937.339997916664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45937.339997916664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45937.339997916664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45937.339997916664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45937.339997916664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45937.339997916664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45937.339997916664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45937.339997916664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45937.339997916664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45937.339997916664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45937.339997916664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45937.339997916664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45937.339997916664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45937.339997916664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45937.339997916664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45937.339997916664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45937.339997916664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45937.339997916664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45937.339997916664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45937.339997916664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45937.339997916664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45937.339997916664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45937.339997916664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45937.339997916664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45937.339997916664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45937.339997916664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45937.339997916664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45937.339997916664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45937.339997916664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45937.339997916664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45937.339997916664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45937.339997916664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45937.339997916664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45937.339997916664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45937.339997916664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45937.339997916664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233.8592803240681</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2.1830532407402643</v>
      </c>
      <c r="H3" s="113">
        <v>45935.07104166667</v>
      </c>
      <c r="I3" s="110" t="str">
        <f>IFERROR(VLOOKUP(D3,DB!A:F,6,0),"")</f>
        <v>Generator-SG</v>
      </c>
      <c r="J3" s="110" t="str">
        <f>IFERROR(VLOOKUP(D3,DB!A:G,7,0),"")</f>
        <v>Good</v>
      </c>
      <c r="K3" s="115" t="s">
        <v>39060</v>
      </c>
      <c r="L3" s="107" t="str">
        <f>IFERROR(VLOOKUP(D3,DB!A:I,9,0),"")</f>
        <v>Latis</v>
      </c>
    </row>
    <row r="4" spans="1:16" ht="15" customHeight="1">
      <c r="A4" s="141" t="s">
        <v>39061</v>
      </c>
      <c r="B4" s="141" t="str">
        <f>IFERROR(VLOOKUP(D4,DB!A:K,11,0),"")</f>
        <v>R4</v>
      </c>
      <c r="C4" s="142">
        <v>1</v>
      </c>
      <c r="D4" s="143" t="s">
        <v>36054</v>
      </c>
      <c r="E4" s="144" t="s">
        <v>38964</v>
      </c>
      <c r="F4" s="145">
        <v>45936.764467592591</v>
      </c>
      <c r="G4" s="146">
        <f ca="1">IFERROR(NOW()-F4,"")</f>
        <v>0.57553009259572718</v>
      </c>
      <c r="H4" s="145">
        <v>45936.758773148147</v>
      </c>
      <c r="I4" s="141" t="str">
        <f>IFERROR(VLOOKUP(D4,DB!A:F,6,0),"")</f>
        <v>Generator-SG</v>
      </c>
      <c r="J4" s="141" t="str">
        <f>IFERROR(VLOOKUP(D4,DB!A:G,7,0),"")</f>
        <v>Weak</v>
      </c>
      <c r="K4" s="148" t="s">
        <v>39062</v>
      </c>
      <c r="L4" s="143" t="str">
        <f>IFERROR(VLOOKUP(D4,DB!A:I,9,0),"")</f>
        <v>Latis</v>
      </c>
    </row>
    <row r="5" spans="1:16" ht="15" customHeight="1">
      <c r="A5" s="141" t="s">
        <v>39063</v>
      </c>
      <c r="B5" s="141" t="str">
        <f>IFERROR(VLOOKUP(D5,DB!A:K,11,0),"")</f>
        <v>R4</v>
      </c>
      <c r="C5" s="142">
        <v>2</v>
      </c>
      <c r="D5" s="143" t="s">
        <v>37069</v>
      </c>
      <c r="E5" s="144" t="s">
        <v>38964</v>
      </c>
      <c r="F5" s="145">
        <v>45937.180335648147</v>
      </c>
      <c r="G5" s="146">
        <f ca="1">IFERROR(NOW()-F5,"")</f>
        <v>0.15966203704010695</v>
      </c>
      <c r="H5" s="145">
        <v>45937.173946759256</v>
      </c>
      <c r="I5" s="141" t="str">
        <f>IFERROR(VLOOKUP(D5,DB!A:F,6,0),"")</f>
        <v>SCECO</v>
      </c>
      <c r="J5" s="141" t="str">
        <f>IFERROR(VLOOKUP(D5,DB!A:G,7,0),"")</f>
        <v>Vandalized</v>
      </c>
      <c r="K5" s="148" t="s">
        <v>39064</v>
      </c>
      <c r="L5" s="143" t="str">
        <f>IFERROR(VLOOKUP(D5,DB!A:I,9,0),"")</f>
        <v>Latis</v>
      </c>
    </row>
    <row r="6" spans="1:16" ht="15" customHeight="1">
      <c r="A6" s="141" t="s">
        <v>39065</v>
      </c>
      <c r="B6" s="141" t="str">
        <f>IFERROR(VLOOKUP(D6,DB!A:K,11,0),"")</f>
        <v>R4</v>
      </c>
      <c r="C6" s="142">
        <v>1</v>
      </c>
      <c r="D6" s="143" t="s">
        <v>36364</v>
      </c>
      <c r="E6" s="144" t="s">
        <v>38964</v>
      </c>
      <c r="F6" s="145">
        <v>45937.213888888888</v>
      </c>
      <c r="G6" s="146">
        <f ca="1">IFERROR(NOW()-F6,"")</f>
        <v>0.12610879629937699</v>
      </c>
      <c r="H6" s="145">
        <v>45937.208043981482</v>
      </c>
      <c r="I6" s="141" t="str">
        <f>IFERROR(VLOOKUP(D6,DB!A:F,6,0),"")</f>
        <v>SCECO</v>
      </c>
      <c r="J6" s="141" t="str">
        <f>IFERROR(VLOOKUP(D6,DB!A:G,7,0),"")</f>
        <v>In progress</v>
      </c>
      <c r="K6" s="148" t="s">
        <v>39066</v>
      </c>
      <c r="L6" s="143" t="str">
        <f>IFERROR(VLOOKUP(D6,DB!A:I,9,0),"")</f>
        <v>Latis</v>
      </c>
    </row>
    <row r="7" spans="1:16" ht="15" customHeight="1">
      <c r="A7" s="141" t="s">
        <v>39067</v>
      </c>
      <c r="B7" s="141" t="str">
        <f>IFERROR(VLOOKUP(D7,DB!A:K,11,0),"")</f>
        <v>R4</v>
      </c>
      <c r="C7" s="142">
        <v>1</v>
      </c>
      <c r="D7" s="143" t="s">
        <v>36850</v>
      </c>
      <c r="E7" s="144" t="s">
        <v>38964</v>
      </c>
      <c r="F7" s="145"/>
      <c r="G7" s="146">
        <f ca="1">IFERROR(NOW()-F7,"")</f>
        <v>45937.339997685187</v>
      </c>
      <c r="H7" s="145">
        <v>45937.242268518516</v>
      </c>
      <c r="I7" s="141" t="str">
        <f>IFERROR(VLOOKUP(D7,DB!A:F,6,0),"")</f>
        <v>SCECO</v>
      </c>
      <c r="J7" s="141" t="str">
        <f>IFERROR(VLOOKUP(D7,DB!A:G,7,0),"")</f>
        <v>Dead</v>
      </c>
      <c r="K7" s="148" t="s">
        <v>39064</v>
      </c>
      <c r="L7" s="143" t="str">
        <f>IFERROR(VLOOKUP(D7,DB!A:I,9,0),"")</f>
        <v>Latis</v>
      </c>
    </row>
    <row r="8" spans="1:16" ht="15" customHeight="1">
      <c r="A8" s="141" t="s">
        <v>39067</v>
      </c>
      <c r="B8" s="141" t="str">
        <f>IFERROR(VLOOKUP(D8,DB!A:K,11,0),"")</f>
        <v>R4</v>
      </c>
      <c r="C8" s="142">
        <v>1</v>
      </c>
      <c r="D8" s="143" t="s">
        <v>27578</v>
      </c>
      <c r="E8" s="144" t="s">
        <v>38964</v>
      </c>
      <c r="F8" s="145"/>
      <c r="G8" s="146">
        <f ca="1">IFERROR(NOW()-F8,"")</f>
        <v>45937.339997685187</v>
      </c>
      <c r="H8" s="145">
        <v>45937.175844907404</v>
      </c>
      <c r="I8" s="141" t="str">
        <f>IFERROR(VLOOKUP(D8,DB!A:F,6,0),"")</f>
        <v>SCECO</v>
      </c>
      <c r="J8" s="141" t="str">
        <f>IFERROR(VLOOKUP(D8,DB!A:G,7,0),"")</f>
        <v>Dead</v>
      </c>
      <c r="K8" s="148" t="s">
        <v>39068</v>
      </c>
      <c r="L8" s="143" t="str">
        <f>IFERROR(VLOOKUP(D8,DB!A:I,9,0),"")</f>
        <v>Latis</v>
      </c>
    </row>
    <row r="9" spans="1:16" ht="15" customHeight="1">
      <c r="A9" s="141" t="s">
        <v>39069</v>
      </c>
      <c r="B9" s="141" t="str">
        <f>IFERROR(VLOOKUP(D9,DB!A:K,11,0),"")</f>
        <v>R4</v>
      </c>
      <c r="C9" s="142">
        <v>1</v>
      </c>
      <c r="D9" s="143" t="s">
        <v>36759</v>
      </c>
      <c r="E9" s="144" t="s">
        <v>39043</v>
      </c>
      <c r="F9" s="145">
        <v>45937.32916666667</v>
      </c>
      <c r="G9" s="146">
        <f ca="1">IFERROR(NOW()-F9,"")</f>
        <v>1.0831018516910262E-2</v>
      </c>
      <c r="H9" s="145">
        <v>45937.323738425926</v>
      </c>
      <c r="I9" s="141" t="str">
        <f>IFERROR(VLOOKUP(D9,DB!A:F,6,0),"")</f>
        <v>SCECO</v>
      </c>
      <c r="J9" s="141" t="str">
        <f>IFERROR(VLOOKUP(D9,DB!A:G,7,0),"")</f>
        <v>In progress</v>
      </c>
      <c r="K9" s="148" t="s">
        <v>39064</v>
      </c>
      <c r="L9" s="143" t="str">
        <f>IFERROR(VLOOKUP(D9,DB!A:I,9,0),"")</f>
        <v>Latis</v>
      </c>
    </row>
    <row r="10" spans="1:16" ht="15" customHeight="1">
      <c r="A10" s="141"/>
      <c r="B10" s="141" t="str">
        <f>IFERROR(VLOOKUP(D10,DB!A:K,11,0),"")</f>
        <v/>
      </c>
      <c r="C10" s="142"/>
      <c r="D10" s="143"/>
      <c r="E10" s="144"/>
      <c r="F10" s="145"/>
      <c r="G10" s="146">
        <f ca="1">IFERROR(NOW()-F10,"")</f>
        <v>45937.339997685187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45937.339997685187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45937.339997685187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45937.339997685187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45937.339997685187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45937.339997685187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45937.339997685187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45937.339997685187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45937.339997685187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45937.339997685187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45937.339997685187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45937.339997685187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45937.339997685187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45937.339997685187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45937.339997685187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45937.339997685187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45937.339997685187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45937.339997685187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45937.339997685187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45937.339997685187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45937.339997685187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45937.339997685187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45937.339997685187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45937.339997685187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45937.339997685187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45937.339997685187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45937.339997685187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45937.339997685187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45937.339997685187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45937.339997685187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45937.339997685187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45937.339997685187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45937.339997685187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45937.339997685187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45937.339997685187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45937.339997685187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45937.339997685187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45937.339997685187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45937.339997685187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45937.339997685187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45937.339997685187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45937.339997685187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45937.339997685187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45937.339997685187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45937.339997685187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45937.339997685187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45937.339997685187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45937.339997685187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45937.339997685187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45937.339997685187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45937.339997685187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45937.339997685187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45937.339997685187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45937.339997685187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45937.339997685187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45937.339997685187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45937.339997685187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45937.339997685187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45937.339997685187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45937.339997685187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45937.339997685187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45937.339997685187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45937.339997685187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45937.339997685187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45937.339997685187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45937.339997685187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45937.339997685187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45937.339997685187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45937.339997685187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45937.339997685187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45937.339997685187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45937.339997685187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45937.339997685187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45937.339997685187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45937.339997685187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45937.339997685187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45937.339997685187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45937.339997685187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45937.339997685187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45937.339997685187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45937.339997685187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45937.339997685187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45937.339997685187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45937.339997685187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45937.339997685187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45937.339997685187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45937.339997685187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45937.339997685187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45937.339997685187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45937.339997685187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45937.339997685187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45937.339997685187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45937.339997685187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45937.339997685187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45937.339997685187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45937.339997685187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45937.339997685187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45937.339997685187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45937.339997685187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45937.339997685187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45937.339997685187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45937.339997685187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45937.339997685187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45937.339997685187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45937.339997685187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45937.339997685187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45937.339997685187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45937.339997685187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45937.339997685187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45937.339997685187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45937.339997685187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45937.339997685187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45937.339997685187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45937.339997685187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45937.339997685187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45937.339997685187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45937.339997685187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45937.339997685187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45937.339997685187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45937.339997685187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45937.339997685187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45937.339997685187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45937.339997685187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45937.339997685187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45937.339997685187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45937.339997685187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45937.339997685187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45937.339997685187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45937.339997685187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45937.339997685187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45937.339997685187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45937.339997685187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45937.339997685187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45937.339997685187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45937.339997685187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45937.339997685187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45937.339997685187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45937.339997685187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45937.339997685187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45937.339997685187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45937.339997685187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45937.339997685187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45937.339997685187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45937.339997685187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45937.339997685187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45937.339997685187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45937.339997685187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45937.339997685187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45937.339997685187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45937.339997685187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45937.339997685187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45937.339997685187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45937.339997685187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45937.339997685187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45937.339997685187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45937.339997685187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45937.339997685187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45937.339997685187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45937.339997685187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45937.339997685187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45937.339997685187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45937.339997685187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45937.339997685187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45937.339997685187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45937.339997685187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45937.339997685187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45937.339997685187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45937.339997685187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45937.339997685187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45937.339997685187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45937.339997685187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45937.339997685187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45937.339997685187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45937.339997685187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45937.339997685187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45937.339997685187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45937.339997685187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45937.339997685187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45937.339997685187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45937.339997685187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45937.339997685187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45937.339997685187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45937.339997685187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45937.339997685187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45937.339997685187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45937.339997685187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45937.339997685187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45937.339997685187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45937.339997685187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45937.339997685187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45937.339997685187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45937.339997685187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45937.339997685187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45937.339997685187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45937.339997685187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45937.339997685187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45937.339997685187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45937.339997685187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45937.339997685187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45937.339997685187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45937.339997685187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45937.339997685187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45937.339997685187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45937.339997685187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45937.339997685187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45937.339997685187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45937.339997685187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45937.339997685187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45937.339997685187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45937.339997685187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45937.339997685187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45937.339997685187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45937.339997685187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45937.339997685187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45937.339997685187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45937.339997685187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45937.339997685187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45937.339997685187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45937.339997685187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45937.339997685187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45937.339997685187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45937.339997685187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45937.339997685187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45937.339997685187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45937.339997685187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45937.339997685187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45937.339997685187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45937.339997685187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45937.339997685187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45937.339997685187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45937.339997685187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45937.339997685187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45937.339997685187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45937.339997685187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45937.339997685187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45937.339997685187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45937.339997685187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45937.339997685187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45937.339997685187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45937.339997685187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45937.339997685187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45937.339997685187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45937.339997685187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45937.339997685187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45937.339997685187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45937.339997685187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45937.339997685187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45937.339997685187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45937.339997685187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45937.339997685187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45937.339997685187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45937.339997685187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45937.339997685187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45937.339997685187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45937.339997685187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45937.339997685187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45937.339997685187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45937.339997685187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45937.339997685187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45937.339997685187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45937.339997685187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45937.339997685187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45937.339997685187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45937.339997685187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45937.339997685187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45937.339997685187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45937.339997685187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45937.339997685187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45937.339997685187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45937.339997685187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45937.339997685187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45937.339997685187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45937.339997685187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45937.339997685187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45937.339997685187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45937.339997685187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45937.339997685187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45937.339997685187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45937.339997685187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45937.339997685187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45937.339997685187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45937.339997685187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45937.339997685187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45937.339997685187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45937.339997685187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45937.339997685187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45937.339997685187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45937.339997685187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45937.339997685187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45937.339997685187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45937.339997685187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45937.339997685187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45937.339997685187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45937.339997685187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45937.339997685187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45937.339997685187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45937.339997685187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45937.339997685187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45937.339997685187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45937.339997685187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45937.339997685187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45937.339997685187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45937.339997685187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45937.339997685187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45937.339997685187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45937.339997685187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45937.339997685187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45937.339997685187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45937.339997685187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45937.339997685187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45937.339997685187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45937.339997685187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45937.339997685187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45937.339997685187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45937.339997685187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45937.339997685187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45937.339997685187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45937.339997685187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45937.339997685187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45937.339997685187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45937.339997685187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45937.339997685187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45937.339997685187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45937.339997685187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45937.339997685187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45937.339997685187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45937.339997685187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45937.339997685187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45937.339997685187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45937.339997685187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45937.339997685187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45937.339997685187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45937.339997685187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45937.339997685187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45937.339997685187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45937.339997685187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45937.339997685187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45937.339997685187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45937.339997685187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45937.339997685187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45937.339997685187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45937.339997685187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45937.339997685187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45937.339997685187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45937.339997685187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45937.339997685187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45937.339997685187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45937.339997685187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45937.339997685187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45937.339997685187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45937.339997685187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45937.339997685187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45937.339997685187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45937.339997685187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45937.339997685187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45937.339997685187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45937.339997685187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45937.339997685187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45937.339997685187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45937.339997685187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45937.339997685187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45937.339997685187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45937.339997685187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45937.339997685187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45937.339997685187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45937.339997685187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45937.339997685187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45937.339997685187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45937.339997685187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45937.339997685187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45937.339997685187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45937.339997685187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45937.339997685187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45937.339997685187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45937.339997685187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45937.339997685187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45937.339997685187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45937.339997685187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45937.339997685187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45937.339997685187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45937.339997685187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45937.339997685187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45937.339997685187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45937.339997685187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45937.339997685187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45937.339997685187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45937.339997685187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45937.339997685187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45937.339997685187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45937.339997685187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45937.339997685187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45937.339997685187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45937.339997685187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45937.339997685187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45937.339997685187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45937.339997685187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45937.339997685187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45937.339997685187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45937.339997685187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45937.339997685187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45937.339997685187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45937.339997685187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45937.339997685187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45937.339997685187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45937.339997685187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45937.339997685187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45937.339997685187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45937.339997685187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45937.339997685187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45937.339997685187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45937.339997685187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45937.339997685187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45937.339997685187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45937.339997685187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45937.339997685187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45937.339997685187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45937.339997685187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45937.339997685187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45937.339997685187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45937.339997685187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45937.339997685187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45937.339997685187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45937.339997685187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45937.339997685187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45937.339997685187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45937.339997685187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45937.339997685187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45937.339997685187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45937.339997685187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45937.339997685187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45937.339997685187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45937.339997685187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45937.339997685187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45937.339997685187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45937.339997685187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45937.339997685187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45937.339997685187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45937.339997685187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45937.339997685187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45937.339997685187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45937.339997685187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45937.339997685187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45937.339997685187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45937.339997685187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45937.339997685187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45937.339997685187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45937.339997685187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45937.339997685187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45937.339997685187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45937.339997685187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45937.339997685187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45937.339997685187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45937.339997685187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45937.339997685187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45937.339997685187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45937.339997685187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45937.339997685187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45937.339997685187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45937.339997685187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45937.339997685187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45937.339997685187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45937.339997685187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45937.339997685187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45937.339997685187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45937.339997685187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45937.339997685187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45937.339997685187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45937.339997685187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45937.339997685187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45937.339997685187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45937.339997685187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45937.339997685187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45937.339997685187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45937.339997685187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45937.339997685187</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45937.339997685187</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8" sqref="K17: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45.507937731475977</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39043</v>
      </c>
      <c r="F3" s="38">
        <v>45926.188877314817</v>
      </c>
      <c r="G3" s="39">
        <f ca="1">IFERROR(NOW()-F3,"-")</f>
        <v>11.151120601847651</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4</v>
      </c>
      <c r="D4" s="137" t="s">
        <v>31288</v>
      </c>
      <c r="E4" s="37" t="s">
        <v>39043</v>
      </c>
      <c r="F4" s="38">
        <v>45937.29923611111</v>
      </c>
      <c r="G4" s="39">
        <f ca="1">IFERROR(NOW()-F4,"-")</f>
        <v>4.0761805554211605E-2</v>
      </c>
      <c r="H4" s="38">
        <v>45937.29278935185</v>
      </c>
      <c r="I4" s="37" t="str">
        <f>IFERROR(VLOOKUP(D4,DB!A:F,6,0),"")</f>
        <v>SCECO</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45937.339997916664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45937.339997916664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45937.339997916664</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45937.339997916664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45937.339997916664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45937.339997916664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45937.339997916664</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45937.339997916664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45937.339997916664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45937.339997916664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45937.339997916664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45937.339997916664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45937.339997916664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45937.339997916664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45937.339997916664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45937.339997916664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45937.339997916664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45937.339997916664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45937.339997916664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45937.339997916664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45937.339997916664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45937.339997916664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45937.339997916664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45937.339997916664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45937.339997916664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45937.339997916664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45937.339997916664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45937.339997916664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45937.339997916664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45937.339997916664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45937.339997916664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45937.339997916664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45937.339997916664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45937.339997916664</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45937.339997916664</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45937.339997916664</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45937.339997685187</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45937.339997685187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45937.339997685187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45937.339997685187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45937.339997685187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45937.339997685187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45937.339997685187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45937.339997685187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45937.339997685187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45937.339997685187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45937.339997685187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45937.339997685187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45937.339997685187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45937.339997685187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45937.339997685187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45937.339997685187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45937.339997685187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45937.339997685187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45937.339997685187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45937.339997685187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45937.339997685187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45937.339997685187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45937.339997685187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45937.339997685187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45937.339997685187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45937.339997685187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45937.339997685187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45937.339997685187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45937.339997685187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45937.339997685187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45937.339997685187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45937.339997685187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45937.339997685187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45937.339997916664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45937.339997916664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45937.339997916664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45937.339997916664</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45937.339997916664</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45937.339997685187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45937.339997685187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45937.339997685187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45937.339997685187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45937.339997685187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45937.339997685187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45937.339997685187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45937.339997685187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45937.339997685187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45937.339997685187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45937.339997685187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45937.339997685187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45937.339997685187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45937.339997685187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45937.339997685187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45937.339997685187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45937.339997685187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45937.339997685187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45937.339997685187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45937.339997685187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45937.339997685187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45937.339997685187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45937.339997685187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45937.339997685187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45937.339997685187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45937.339997685187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45937.339997685187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45937.339997685187</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45937.339997685187</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45937.339997685187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45937.339997685187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45937.339997685187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45937.339997685187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45937.339997685187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45937.339997685187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45937.339997685187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45937.339997685187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45937.339997685187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45937.339997685187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45937.339997685187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45937.339997685187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45937.339997685187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45937.339997685187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45937.339997685187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45937.339997685187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45937.339997685187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45937.339997685187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45937.339997685187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45937.339997685187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45937.339997685187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45937.339997685187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45937.339997685187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45937.339997685187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45937.339997685187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45937.339997685187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45937.339997685187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45937.339997685187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45937.339997685187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45937.339997685187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45937.339997685187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45937.339997685187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45937.339997685187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45937.339997685187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45937.339997685187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45937.339997685187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45937.339997685187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45937.339997685187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45937.339997685187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45937.339997685187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45937.339997685187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45937.339997685187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45937.339997685187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45937.339997685187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45937.339997685187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45937.339997685187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45937.339997685187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45937.339997685187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45937.339997685187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45937.339997685187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45937.339997685187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45937.339997685187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45937.339997685187</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45937.339997685187</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K13" sqref="K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10.567150462964491</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45937.339997916664</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3.4590254629656556</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2.3977523148132605</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0.26650254629203118</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5"/>
      <c r="E7" s="123"/>
      <c r="F7" s="124"/>
      <c r="G7" s="89">
        <f ca="1">IFERROR(NOW()-F7,"-")</f>
        <v>45937.339997916664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45937.339997916664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45937.339997916664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45937.339997916664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45937.339997916664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45937.339997916664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45937.339997916664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45937.339997916664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45937.339997916664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45937.339997916664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45937.339997916664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45937.339997916664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45937.339997916664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45937.339997916664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45937.339997916664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45937.339997916664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45937.339997916664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45937.339997916664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45937.339997916664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45937.339997916664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45937.339997916664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45937.339997916664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45937.339997916664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45937.339997916664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45937.339997916664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45937.339997916664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45937.339997916664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45937.339997916664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45937.339997916664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45937.339997916664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45937.339997916664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45937.339997916664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45937.339997916664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45937.339997916664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45937.339997916664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45937.339997916664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45937.339997916664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45937.339997916664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45937.339997916664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45937.339997916664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45937.339997916664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45937.339997916664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45937.339997916664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45937.339997916664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45937.339997916664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45937.339997916664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45937.339997916664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45937.339997916664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45937.339997916664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45937.339997916664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45937.339997916664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45937.339997916664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45937.339997916664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45937.339997916664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45937.339997916664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45937.339997916664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45937.339997916664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45937.339997916664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45937.339997916664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45937.339997916664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45937.339997916664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45937.339997916664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45937.339997916664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45937.339997916664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45937.339997916664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45937.339997916664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45937.339997916664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45937.339997916664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45937.339997916664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45937.339997916664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45937.339997916664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45937.339997916664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45937.339997916664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45937.339997916664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45937.339997916664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45937.339997916664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45937.339997916664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45937.339997916664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45937.339997916664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45937.339997916664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45937.339997916664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45937.339997916664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45937.339997916664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45937.339997916664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45937.339997916664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45937.339997916664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45937.339997916664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45937.339997916664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45937.339997916664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45937.339997916664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45937.339997916664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45937.339997916664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45937.339997916664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45937.339997916664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45937.339997916664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45937.339997916664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45937.339997916664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45937.339997916664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45937.339997916664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45937.339997916664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45937.339997916664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45937.339997916664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45937.339997916664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45937.339997916664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45937.339997916664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45937.339997916664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45937.339997916664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45937.339997916664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45937.339997916664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45937.339997916664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45937.339997916664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45937.339997916664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45937.339997916664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45937.339997916664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45937.339997916664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45937.339997916664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45937.339997916664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45937.339997916664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45937.339997916664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45937.339997916664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45937.339997916664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45937.339997916664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45937.339997916664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45937.339997916664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45937.339997916664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45937.339997916664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45937.339997916664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45937.339997916664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45937.339997916664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45937.339997916664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45937.339997916664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45937.339997916664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45937.339997916664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45937.339997916664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45937.339997916664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45937.339997916664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45937.339997916664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45937.339997916664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45937.339997916664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45937.339997916664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45937.339997916664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45937.339997916664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45937.339997916664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45937.339997916664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45937.339997916664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45937.339997916664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45937.339997916664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45937.339997916664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45937.339997916664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45937.339997916664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45937.339997916664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45937.339997916664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45937.339997916664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45937.339997916664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45937.339997916664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45937.339997916664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45937.339997916664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45937.339997916664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45937.339997916664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45937.339997916664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45937.339997916664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45937.339997916664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45937.339997916664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45937.339997916664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45937.339997916664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45937.339997916664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45937.339997916664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45937.339997916664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45937.339997916664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45937.339997916664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45937.339997916664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45937.339997916664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45937.339997916664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45937.339997916664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45937.339997916664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45937.339997916664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45937.339997916664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45937.339997916664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45937.339997916664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45937.339997916664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45937.339997916664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45937.339997916664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45937.339997916664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45937.339997916664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45937.339997916664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45937.339997916664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45937.339997916664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45937.339997916664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45937.339997916664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45937.339997916664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45937.339997916664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45937.339997916664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45937.339997916664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45937.339997916664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45937.339997916664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45937.339997916664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45937.339997916664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45937.339997916664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45937.339997916664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45937.339997916664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45937.339997916664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45937.339997916664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45937.339997916664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45937.339997916664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45937.339997916664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45937.339997916664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45937.339997916664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45937.339997916664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45937.339997916664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45937.339997916664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45937.339997916664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45937.339997916664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45937.339997916664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45937.339997916664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45937.339997916664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45937.339997916664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45937.339997916664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45937.339997916664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45937.339997916664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45937.339997916664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45937.339997916664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45937.339997916664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45937.339997916664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45937.339997916664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45937.339997916664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45937.339997916664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45937.339997916664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45937.339997916664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45937.339997916664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45937.339997916664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45937.339997916664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45937.339997916664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45937.339997916664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45937.339997916664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45937.339997916664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45937.339997916664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45937.339997916664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45937.339997916664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45937.339997916664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45937.339997916664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45937.339997916664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45937.339997916664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45937.339997916664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45937.339997916664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45937.339997916664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45937.339997916664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45937.339997916664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45937.339997916664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45937.339997916664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45937.339997916664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45937.339997916664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45937.339997916664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45937.339997916664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45937.339997916664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45937.339997916664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45937.339997916664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45937.339997916664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